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tashiro-pc\Desktop\管理\シフト関連\"/>
    </mc:Choice>
  </mc:AlternateContent>
  <xr:revisionPtr revIDLastSave="0" documentId="13_ncr:1_{06F3B698-3D57-43E7-8F55-081BC8BDC733}" xr6:coauthVersionLast="46" xr6:coauthVersionMax="46" xr10:uidLastSave="{00000000-0000-0000-0000-000000000000}"/>
  <bookViews>
    <workbookView xWindow="-120" yWindow="-120" windowWidth="20730" windowHeight="11160" xr2:uid="{C300A959-86A4-44FC-8B6A-AEE4EA475C27}"/>
  </bookViews>
  <sheets>
    <sheet name="2021年 3月シフト" sheetId="12" r:id="rId1"/>
    <sheet name="2021年 2月シフト" sheetId="10" r:id="rId2"/>
    <sheet name="2021年　1月" sheetId="11" r:id="rId3"/>
    <sheet name="2020.12月駒形 (修正)" sheetId="9" r:id="rId4"/>
    <sheet name="2020.12月駒形" sheetId="8" r:id="rId5"/>
    <sheet name="１１月　駒形  (修正)" sheetId="7" r:id="rId6"/>
    <sheet name="１１月　駒形 " sheetId="6" r:id="rId7"/>
    <sheet name="９月　更新版" sheetId="2" r:id="rId8"/>
    <sheet name="８月仮 " sheetId="1" r:id="rId9"/>
    <sheet name="１０月　駒形" sheetId="3" r:id="rId10"/>
    <sheet name="１０月　駒形 " sheetId="4" r:id="rId11"/>
    <sheet name="Sheet2" sheetId="5" r:id="rId12"/>
  </sheets>
  <definedNames>
    <definedName name="_xlnm.Print_Area" localSheetId="9">'１０月　駒形'!$B$1:$AK$43</definedName>
    <definedName name="_xlnm.Print_Area" localSheetId="10">'１０月　駒形 '!$B$1:$AK$43</definedName>
    <definedName name="_xlnm.Print_Area" localSheetId="6">'１１月　駒形 '!$B$1:$AK$44</definedName>
    <definedName name="_xlnm.Print_Area" localSheetId="5">'１１月　駒形  (修正)'!$B$1:$AK$44</definedName>
    <definedName name="_xlnm.Print_Area" localSheetId="4">'2020.12月駒形'!$A$1:$AL$18</definedName>
    <definedName name="_xlnm.Print_Area" localSheetId="3">'2020.12月駒形 (修正)'!$A$1:$AL$18</definedName>
    <definedName name="_xlnm.Print_Area" localSheetId="1">'2021年 2月シフト'!$A$1:$AL$16</definedName>
    <definedName name="_xlnm.Print_Area" localSheetId="0">'2021年 3月シフト'!$A$1:$AL$15</definedName>
    <definedName name="_xlnm.Print_Area" localSheetId="8">'８月仮 '!$B$1:$AL$54</definedName>
    <definedName name="_xlnm.Print_Area" localSheetId="7">'９月　更新版'!$B$1:$AL$55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1" i="12" l="1"/>
  <c r="AN11" i="12"/>
  <c r="AP11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AL18" i="12"/>
  <c r="AK18" i="12"/>
  <c r="AJ18" i="12"/>
  <c r="AI18" i="12"/>
  <c r="AH18" i="12"/>
  <c r="AG18" i="12"/>
  <c r="AF18" i="12"/>
  <c r="AE18" i="12"/>
  <c r="AE21" i="12" s="1"/>
  <c r="AD18" i="12"/>
  <c r="AC18" i="12"/>
  <c r="AB18" i="12"/>
  <c r="AA18" i="12"/>
  <c r="AA21" i="12" s="1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BC13" i="12"/>
  <c r="BB13" i="12"/>
  <c r="AZ13" i="12"/>
  <c r="AY13" i="12"/>
  <c r="AX13" i="12"/>
  <c r="AW13" i="12"/>
  <c r="AV13" i="12"/>
  <c r="AU13" i="12"/>
  <c r="AT13" i="12"/>
  <c r="AS13" i="12"/>
  <c r="AR13" i="12"/>
  <c r="AQ13" i="12"/>
  <c r="AP13" i="12"/>
  <c r="AN13" i="12"/>
  <c r="AM13" i="12"/>
  <c r="BC12" i="12"/>
  <c r="BB12" i="12"/>
  <c r="AZ12" i="12"/>
  <c r="AY12" i="12"/>
  <c r="AX12" i="12"/>
  <c r="AW12" i="12"/>
  <c r="AV12" i="12"/>
  <c r="AU12" i="12"/>
  <c r="AT12" i="12"/>
  <c r="AS12" i="12"/>
  <c r="AR12" i="12"/>
  <c r="AQ12" i="12"/>
  <c r="AP12" i="12"/>
  <c r="AN12" i="12"/>
  <c r="AM12" i="12"/>
  <c r="A12" i="12"/>
  <c r="A13" i="12" s="1"/>
  <c r="BC11" i="12"/>
  <c r="BB11" i="12"/>
  <c r="AZ11" i="12"/>
  <c r="AY11" i="12"/>
  <c r="AX11" i="12"/>
  <c r="AW11" i="12"/>
  <c r="AV11" i="12"/>
  <c r="AU11" i="12"/>
  <c r="AT11" i="12"/>
  <c r="AS11" i="12"/>
  <c r="AR11" i="12"/>
  <c r="AQ11" i="12"/>
  <c r="B11" i="12"/>
  <c r="B12" i="12" s="1"/>
  <c r="B13" i="12" s="1"/>
  <c r="BC10" i="12"/>
  <c r="BB10" i="12"/>
  <c r="AZ10" i="12"/>
  <c r="AY10" i="12"/>
  <c r="AX10" i="12"/>
  <c r="AW10" i="12"/>
  <c r="AV10" i="12"/>
  <c r="AU10" i="12"/>
  <c r="AT10" i="12"/>
  <c r="AS10" i="12"/>
  <c r="AR10" i="12"/>
  <c r="AQ10" i="12"/>
  <c r="AP10" i="12"/>
  <c r="AN10" i="12"/>
  <c r="AM10" i="12"/>
  <c r="BC9" i="12"/>
  <c r="BB9" i="12"/>
  <c r="AZ9" i="12"/>
  <c r="AY9" i="12"/>
  <c r="AX9" i="12"/>
  <c r="AW9" i="12"/>
  <c r="AV9" i="12"/>
  <c r="AU9" i="12"/>
  <c r="AT9" i="12"/>
  <c r="AS9" i="12"/>
  <c r="AR9" i="12"/>
  <c r="AQ9" i="12"/>
  <c r="AP9" i="12"/>
  <c r="AN9" i="12"/>
  <c r="AM9" i="12"/>
  <c r="BC8" i="12"/>
  <c r="BB8" i="12"/>
  <c r="AZ8" i="12"/>
  <c r="AY8" i="12"/>
  <c r="AX8" i="12"/>
  <c r="AW8" i="12"/>
  <c r="AV8" i="12"/>
  <c r="AU8" i="12"/>
  <c r="AT8" i="12"/>
  <c r="AS8" i="12"/>
  <c r="AR8" i="12"/>
  <c r="AQ8" i="12"/>
  <c r="AP8" i="12"/>
  <c r="AN8" i="12"/>
  <c r="AM8" i="12"/>
  <c r="A8" i="12"/>
  <c r="BC7" i="12"/>
  <c r="BB7" i="12"/>
  <c r="AZ7" i="12"/>
  <c r="AY7" i="12"/>
  <c r="AX7" i="12"/>
  <c r="AW7" i="12"/>
  <c r="AV7" i="12"/>
  <c r="AU7" i="12"/>
  <c r="AT7" i="12"/>
  <c r="AS7" i="12"/>
  <c r="AR7" i="12"/>
  <c r="AQ7" i="12"/>
  <c r="AP7" i="12"/>
  <c r="AN7" i="12"/>
  <c r="AM7" i="12"/>
  <c r="B7" i="12"/>
  <c r="B8" i="12" s="1"/>
  <c r="A7" i="12"/>
  <c r="BC6" i="12"/>
  <c r="BB6" i="12"/>
  <c r="AZ6" i="12"/>
  <c r="AY6" i="12"/>
  <c r="AX6" i="12"/>
  <c r="AW6" i="12"/>
  <c r="AV6" i="12"/>
  <c r="AU6" i="12"/>
  <c r="AT6" i="12"/>
  <c r="AS6" i="12"/>
  <c r="AR6" i="12"/>
  <c r="AQ6" i="12"/>
  <c r="AP6" i="12"/>
  <c r="AN6" i="12"/>
  <c r="AM6" i="12"/>
  <c r="AO11" i="12" l="1"/>
  <c r="AB21" i="12"/>
  <c r="T21" i="12"/>
  <c r="AH21" i="12"/>
  <c r="U21" i="12"/>
  <c r="AK21" i="12"/>
  <c r="AG21" i="12"/>
  <c r="AD21" i="12"/>
  <c r="Y21" i="12"/>
  <c r="V21" i="12"/>
  <c r="AJ21" i="12"/>
  <c r="AL21" i="12"/>
  <c r="AI21" i="12"/>
  <c r="AC21" i="12"/>
  <c r="Z21" i="12"/>
  <c r="S21" i="12"/>
  <c r="R21" i="12"/>
  <c r="BA6" i="12"/>
  <c r="BD6" i="12" s="1"/>
  <c r="BE6" i="12" s="1"/>
  <c r="BA10" i="12"/>
  <c r="BD10" i="12" s="1"/>
  <c r="BE10" i="12" s="1"/>
  <c r="J21" i="12"/>
  <c r="N21" i="12"/>
  <c r="P21" i="12"/>
  <c r="X21" i="12"/>
  <c r="AF21" i="12"/>
  <c r="AM33" i="12"/>
  <c r="AO33" i="12" s="1"/>
  <c r="AQ33" i="12" s="1"/>
  <c r="AO9" i="12"/>
  <c r="W21" i="12"/>
  <c r="O21" i="12"/>
  <c r="I21" i="12"/>
  <c r="Q21" i="12"/>
  <c r="K21" i="12"/>
  <c r="M21" i="12"/>
  <c r="AO12" i="12"/>
  <c r="BA13" i="12"/>
  <c r="BD13" i="12" s="1"/>
  <c r="BE13" i="12" s="1"/>
  <c r="L21" i="12"/>
  <c r="AO8" i="12"/>
  <c r="H21" i="12"/>
  <c r="AM34" i="12"/>
  <c r="AO34" i="12" s="1"/>
  <c r="AQ34" i="12" s="1"/>
  <c r="BA8" i="12"/>
  <c r="BD8" i="12" s="1"/>
  <c r="BE8" i="12" s="1"/>
  <c r="AM31" i="12"/>
  <c r="AO31" i="12" s="1"/>
  <c r="AQ31" i="12" s="1"/>
  <c r="AO7" i="12"/>
  <c r="AM32" i="12"/>
  <c r="AO32" i="12" s="1"/>
  <c r="AQ32" i="12" s="1"/>
  <c r="AM29" i="12"/>
  <c r="AO29" i="12" s="1"/>
  <c r="AQ29" i="12" s="1"/>
  <c r="AM37" i="12"/>
  <c r="AO37" i="12" s="1"/>
  <c r="AM40" i="12"/>
  <c r="AO40" i="12" s="1"/>
  <c r="AQ40" i="12" s="1"/>
  <c r="BA11" i="12"/>
  <c r="BD11" i="12" s="1"/>
  <c r="BE11" i="12" s="1"/>
  <c r="AM30" i="12"/>
  <c r="AO30" i="12" s="1"/>
  <c r="AQ30" i="12" s="1"/>
  <c r="AM39" i="12"/>
  <c r="AM27" i="12"/>
  <c r="AO27" i="12" s="1"/>
  <c r="AQ27" i="12" s="1"/>
  <c r="AM35" i="12"/>
  <c r="AO35" i="12" s="1"/>
  <c r="AQ35" i="12" s="1"/>
  <c r="AM38" i="12"/>
  <c r="AM28" i="12"/>
  <c r="AO28" i="12" s="1"/>
  <c r="AQ28" i="12" s="1"/>
  <c r="AM36" i="12"/>
  <c r="AO36" i="12" s="1"/>
  <c r="AQ36" i="12" s="1"/>
  <c r="AO10" i="12"/>
  <c r="BA12" i="12"/>
  <c r="BD12" i="12" s="1"/>
  <c r="BE12" i="12" s="1"/>
  <c r="AO6" i="12"/>
  <c r="BA7" i="12"/>
  <c r="BD7" i="12" s="1"/>
  <c r="BE7" i="12" s="1"/>
  <c r="BA9" i="12"/>
  <c r="BD9" i="12" s="1"/>
  <c r="BE9" i="12" s="1"/>
  <c r="AO13" i="12"/>
  <c r="AQ41" i="12" l="1"/>
  <c r="BE16" i="12"/>
  <c r="AM14" i="10"/>
  <c r="AN14" i="10"/>
  <c r="AP14" i="10"/>
  <c r="AO14" i="10" l="1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BC14" i="10"/>
  <c r="BB14" i="10"/>
  <c r="AZ14" i="10"/>
  <c r="AY14" i="10"/>
  <c r="AX14" i="10"/>
  <c r="AW14" i="10"/>
  <c r="AV14" i="10"/>
  <c r="AU14" i="10"/>
  <c r="AT14" i="10"/>
  <c r="AS14" i="10"/>
  <c r="AR14" i="10"/>
  <c r="AQ14" i="10"/>
  <c r="BA14" i="10"/>
  <c r="BC13" i="10"/>
  <c r="BB13" i="10"/>
  <c r="AZ13" i="10"/>
  <c r="AY13" i="10"/>
  <c r="AX13" i="10"/>
  <c r="AW13" i="10"/>
  <c r="AV13" i="10"/>
  <c r="AU13" i="10"/>
  <c r="AT13" i="10"/>
  <c r="AS13" i="10"/>
  <c r="AR13" i="10"/>
  <c r="AQ13" i="10"/>
  <c r="AP13" i="10"/>
  <c r="AN13" i="10"/>
  <c r="AM13" i="10"/>
  <c r="A13" i="10"/>
  <c r="A14" i="10" s="1"/>
  <c r="BC12" i="10"/>
  <c r="BB12" i="10"/>
  <c r="AZ12" i="10"/>
  <c r="AY12" i="10"/>
  <c r="AX12" i="10"/>
  <c r="AW12" i="10"/>
  <c r="AV12" i="10"/>
  <c r="AU12" i="10"/>
  <c r="AT12" i="10"/>
  <c r="AS12" i="10"/>
  <c r="AR12" i="10"/>
  <c r="AQ12" i="10"/>
  <c r="AP12" i="10"/>
  <c r="AN12" i="10"/>
  <c r="AM12" i="10"/>
  <c r="B12" i="10"/>
  <c r="B13" i="10" s="1"/>
  <c r="B14" i="10" s="1"/>
  <c r="BC11" i="10"/>
  <c r="BB11" i="10"/>
  <c r="AZ11" i="10"/>
  <c r="AY11" i="10"/>
  <c r="AX11" i="10"/>
  <c r="AW11" i="10"/>
  <c r="AV11" i="10"/>
  <c r="AU11" i="10"/>
  <c r="AT11" i="10"/>
  <c r="AS11" i="10"/>
  <c r="AR11" i="10"/>
  <c r="AQ11" i="10"/>
  <c r="AP11" i="10"/>
  <c r="AN11" i="10"/>
  <c r="AM11" i="10"/>
  <c r="BC10" i="10"/>
  <c r="BB10" i="10"/>
  <c r="AZ10" i="10"/>
  <c r="AY10" i="10"/>
  <c r="AX10" i="10"/>
  <c r="AW10" i="10"/>
  <c r="AV10" i="10"/>
  <c r="AU10" i="10"/>
  <c r="AT10" i="10"/>
  <c r="AS10" i="10"/>
  <c r="AR10" i="10"/>
  <c r="AQ10" i="10"/>
  <c r="AP10" i="10"/>
  <c r="AN10" i="10"/>
  <c r="AM10" i="10"/>
  <c r="BC9" i="10"/>
  <c r="BB9" i="10"/>
  <c r="AZ9" i="10"/>
  <c r="AY9" i="10"/>
  <c r="AX9" i="10"/>
  <c r="AW9" i="10"/>
  <c r="AV9" i="10"/>
  <c r="AU9" i="10"/>
  <c r="AT9" i="10"/>
  <c r="AS9" i="10"/>
  <c r="AR9" i="10"/>
  <c r="AQ9" i="10"/>
  <c r="AP9" i="10"/>
  <c r="AN9" i="10"/>
  <c r="AM9" i="10"/>
  <c r="BC8" i="10"/>
  <c r="BB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BC7" i="10"/>
  <c r="BB7" i="10"/>
  <c r="AZ7" i="10"/>
  <c r="AY7" i="10"/>
  <c r="AX7" i="10"/>
  <c r="AW7" i="10"/>
  <c r="AV7" i="10"/>
  <c r="AU7" i="10"/>
  <c r="AT7" i="10"/>
  <c r="AS7" i="10"/>
  <c r="AR7" i="10"/>
  <c r="AQ7" i="10"/>
  <c r="AP7" i="10"/>
  <c r="AN7" i="10"/>
  <c r="AM7" i="10"/>
  <c r="B7" i="10"/>
  <c r="B8" i="10" s="1"/>
  <c r="A7" i="10"/>
  <c r="A8" i="10" s="1"/>
  <c r="BC6" i="10"/>
  <c r="BB6" i="10"/>
  <c r="AZ6" i="10"/>
  <c r="AY6" i="10"/>
  <c r="AX6" i="10"/>
  <c r="AW6" i="10"/>
  <c r="AV6" i="10"/>
  <c r="AU6" i="10"/>
  <c r="AT6" i="10"/>
  <c r="AS6" i="10"/>
  <c r="AR6" i="10"/>
  <c r="AQ6" i="10"/>
  <c r="AP6" i="10"/>
  <c r="AN6" i="10"/>
  <c r="AM6" i="10"/>
  <c r="BA10" i="10" l="1"/>
  <c r="BD10" i="10" s="1"/>
  <c r="BE10" i="10" s="1"/>
  <c r="BA9" i="10"/>
  <c r="BD9" i="10" s="1"/>
  <c r="BE9" i="10" s="1"/>
  <c r="BA11" i="10"/>
  <c r="BD11" i="10" s="1"/>
  <c r="BE11" i="10" s="1"/>
  <c r="BA8" i="10"/>
  <c r="BD8" i="10" s="1"/>
  <c r="BE8" i="10" s="1"/>
  <c r="AO7" i="10"/>
  <c r="AO13" i="10"/>
  <c r="AO12" i="10"/>
  <c r="AM40" i="10"/>
  <c r="AM28" i="10"/>
  <c r="AO28" i="10" s="1"/>
  <c r="AQ28" i="10" s="1"/>
  <c r="AM36" i="10"/>
  <c r="AO36" i="10" s="1"/>
  <c r="AQ36" i="10" s="1"/>
  <c r="AO8" i="10"/>
  <c r="AO9" i="10"/>
  <c r="AO10" i="10"/>
  <c r="AM33" i="10"/>
  <c r="AO33" i="10" s="1"/>
  <c r="AQ33" i="10" s="1"/>
  <c r="AM34" i="10"/>
  <c r="AO34" i="10" s="1"/>
  <c r="AQ34" i="10" s="1"/>
  <c r="AM41" i="10"/>
  <c r="AO41" i="10" s="1"/>
  <c r="AQ41" i="10" s="1"/>
  <c r="AM35" i="10"/>
  <c r="AO35" i="10" s="1"/>
  <c r="AQ35" i="10" s="1"/>
  <c r="AM39" i="10"/>
  <c r="BA7" i="10"/>
  <c r="BD7" i="10" s="1"/>
  <c r="BE7" i="10" s="1"/>
  <c r="AM32" i="10"/>
  <c r="AO32" i="10" s="1"/>
  <c r="AQ32" i="10" s="1"/>
  <c r="BA13" i="10"/>
  <c r="BD13" i="10" s="1"/>
  <c r="BE13" i="10" s="1"/>
  <c r="AM29" i="10"/>
  <c r="AO29" i="10" s="1"/>
  <c r="AQ29" i="10" s="1"/>
  <c r="AM30" i="10"/>
  <c r="AO30" i="10" s="1"/>
  <c r="AQ30" i="10" s="1"/>
  <c r="AM37" i="10"/>
  <c r="AO37" i="10" s="1"/>
  <c r="AQ37" i="10" s="1"/>
  <c r="AO6" i="10"/>
  <c r="BD14" i="10"/>
  <c r="BE14" i="10" s="1"/>
  <c r="AM31" i="10"/>
  <c r="AO31" i="10" s="1"/>
  <c r="AQ31" i="10" s="1"/>
  <c r="AM38" i="10"/>
  <c r="AO38" i="10" s="1"/>
  <c r="AJ21" i="10"/>
  <c r="AJ22" i="10" s="1"/>
  <c r="AB21" i="10"/>
  <c r="AB22" i="10" s="1"/>
  <c r="T21" i="10"/>
  <c r="T22" i="10" s="1"/>
  <c r="L21" i="10"/>
  <c r="L22" i="10" s="1"/>
  <c r="AE21" i="10"/>
  <c r="AE22" i="10" s="1"/>
  <c r="AI21" i="10"/>
  <c r="AI22" i="10" s="1"/>
  <c r="AA21" i="10"/>
  <c r="AA22" i="10" s="1"/>
  <c r="S21" i="10"/>
  <c r="S22" i="10" s="1"/>
  <c r="K21" i="10"/>
  <c r="K22" i="10" s="1"/>
  <c r="Z21" i="10"/>
  <c r="Z22" i="10" s="1"/>
  <c r="AH21" i="10"/>
  <c r="AH22" i="10" s="1"/>
  <c r="R21" i="10"/>
  <c r="R22" i="10" s="1"/>
  <c r="J21" i="10"/>
  <c r="J22" i="10" s="1"/>
  <c r="AG21" i="10"/>
  <c r="AG22" i="10" s="1"/>
  <c r="Y21" i="10"/>
  <c r="Y22" i="10" s="1"/>
  <c r="Q21" i="10"/>
  <c r="Q22" i="10" s="1"/>
  <c r="I21" i="10"/>
  <c r="I22" i="10" s="1"/>
  <c r="AF21" i="10"/>
  <c r="AF22" i="10" s="1"/>
  <c r="X21" i="10"/>
  <c r="X22" i="10" s="1"/>
  <c r="P21" i="10"/>
  <c r="P22" i="10" s="1"/>
  <c r="H21" i="10"/>
  <c r="H22" i="10" s="1"/>
  <c r="W21" i="10"/>
  <c r="W22" i="10" s="1"/>
  <c r="O21" i="10"/>
  <c r="O22" i="10" s="1"/>
  <c r="AL21" i="10"/>
  <c r="AL22" i="10" s="1"/>
  <c r="AD21" i="10"/>
  <c r="AD22" i="10" s="1"/>
  <c r="V21" i="10"/>
  <c r="V22" i="10" s="1"/>
  <c r="N21" i="10"/>
  <c r="N22" i="10" s="1"/>
  <c r="AK21" i="10"/>
  <c r="AK22" i="10" s="1"/>
  <c r="AC21" i="10"/>
  <c r="AC22" i="10" s="1"/>
  <c r="U21" i="10"/>
  <c r="U22" i="10" s="1"/>
  <c r="M21" i="10"/>
  <c r="M22" i="10" s="1"/>
  <c r="AO11" i="10"/>
  <c r="BA12" i="10"/>
  <c r="BD12" i="10" s="1"/>
  <c r="BE12" i="10" s="1"/>
  <c r="BA6" i="10"/>
  <c r="BD6" i="10" s="1"/>
  <c r="BE6" i="10" s="1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BD18" i="9" s="1"/>
  <c r="BE18" i="9" s="1"/>
  <c r="AQ18" i="9"/>
  <c r="AP18" i="9"/>
  <c r="AO18" i="9"/>
  <c r="AN18" i="9"/>
  <c r="AM18" i="9"/>
  <c r="A18" i="9"/>
  <c r="BC17" i="9"/>
  <c r="BB17" i="9"/>
  <c r="AZ17" i="9"/>
  <c r="AY17" i="9"/>
  <c r="AX17" i="9"/>
  <c r="AW17" i="9"/>
  <c r="AV17" i="9"/>
  <c r="AU17" i="9"/>
  <c r="AT17" i="9"/>
  <c r="AS17" i="9"/>
  <c r="AR17" i="9"/>
  <c r="AQ17" i="9"/>
  <c r="AP17" i="9"/>
  <c r="AN17" i="9"/>
  <c r="AM17" i="9"/>
  <c r="BA17" i="9" s="1"/>
  <c r="B17" i="9"/>
  <c r="B18" i="9" s="1"/>
  <c r="A17" i="9"/>
  <c r="BC16" i="9"/>
  <c r="BB16" i="9"/>
  <c r="AZ16" i="9"/>
  <c r="AY16" i="9"/>
  <c r="AX16" i="9"/>
  <c r="AW16" i="9"/>
  <c r="AV16" i="9"/>
  <c r="AU16" i="9"/>
  <c r="AT16" i="9"/>
  <c r="AS16" i="9"/>
  <c r="AR16" i="9"/>
  <c r="AQ16" i="9"/>
  <c r="AP16" i="9"/>
  <c r="AN16" i="9"/>
  <c r="AM16" i="9"/>
  <c r="B16" i="9"/>
  <c r="A16" i="9"/>
  <c r="BC15" i="9"/>
  <c r="BB15" i="9"/>
  <c r="AZ15" i="9"/>
  <c r="AY15" i="9"/>
  <c r="AX15" i="9"/>
  <c r="AW15" i="9"/>
  <c r="AV15" i="9"/>
  <c r="AU15" i="9"/>
  <c r="AT15" i="9"/>
  <c r="AS15" i="9"/>
  <c r="AR15" i="9"/>
  <c r="AQ15" i="9"/>
  <c r="AP15" i="9"/>
  <c r="AN15" i="9"/>
  <c r="AM15" i="9"/>
  <c r="BA15" i="9" s="1"/>
  <c r="B15" i="9"/>
  <c r="BC14" i="9"/>
  <c r="BB14" i="9"/>
  <c r="AZ14" i="9"/>
  <c r="AY14" i="9"/>
  <c r="AX14" i="9"/>
  <c r="AW14" i="9"/>
  <c r="AV14" i="9"/>
  <c r="AU14" i="9"/>
  <c r="AT14" i="9"/>
  <c r="AS14" i="9"/>
  <c r="AR14" i="9"/>
  <c r="AQ14" i="9"/>
  <c r="AP14" i="9"/>
  <c r="AN14" i="9"/>
  <c r="AM14" i="9"/>
  <c r="BC13" i="9"/>
  <c r="BB13" i="9"/>
  <c r="AZ13" i="9"/>
  <c r="AY13" i="9"/>
  <c r="AX13" i="9"/>
  <c r="AW13" i="9"/>
  <c r="AV13" i="9"/>
  <c r="AU13" i="9"/>
  <c r="AT13" i="9"/>
  <c r="AS13" i="9"/>
  <c r="AR13" i="9"/>
  <c r="AQ13" i="9"/>
  <c r="AP13" i="9"/>
  <c r="AN13" i="9"/>
  <c r="AM13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BD12" i="9" s="1"/>
  <c r="BE12" i="9" s="1"/>
  <c r="AP12" i="9"/>
  <c r="AO12" i="9"/>
  <c r="AN12" i="9"/>
  <c r="AM12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BD11" i="9" s="1"/>
  <c r="BE11" i="9" s="1"/>
  <c r="AQ11" i="9"/>
  <c r="AP11" i="9"/>
  <c r="AO11" i="9"/>
  <c r="AN11" i="9"/>
  <c r="AM11" i="9"/>
  <c r="BC10" i="9"/>
  <c r="BB10" i="9"/>
  <c r="AZ10" i="9"/>
  <c r="AY10" i="9"/>
  <c r="AX10" i="9"/>
  <c r="AW10" i="9"/>
  <c r="AV10" i="9"/>
  <c r="AU10" i="9"/>
  <c r="AT10" i="9"/>
  <c r="AS10" i="9"/>
  <c r="AR10" i="9"/>
  <c r="AQ10" i="9"/>
  <c r="AP10" i="9"/>
  <c r="AN10" i="9"/>
  <c r="AM10" i="9"/>
  <c r="BA10" i="9" s="1"/>
  <c r="BC9" i="9"/>
  <c r="BB9" i="9"/>
  <c r="AZ9" i="9"/>
  <c r="AY9" i="9"/>
  <c r="AX9" i="9"/>
  <c r="AW9" i="9"/>
  <c r="AV9" i="9"/>
  <c r="AU9" i="9"/>
  <c r="AT9" i="9"/>
  <c r="AS9" i="9"/>
  <c r="AR9" i="9"/>
  <c r="AQ9" i="9"/>
  <c r="BD9" i="9" s="1"/>
  <c r="BE9" i="9" s="1"/>
  <c r="AP9" i="9"/>
  <c r="AN9" i="9"/>
  <c r="AM9" i="9"/>
  <c r="BA9" i="9" s="1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BD8" i="9" s="1"/>
  <c r="BE8" i="9" s="1"/>
  <c r="AP8" i="9"/>
  <c r="AO8" i="9"/>
  <c r="AN8" i="9"/>
  <c r="AM8" i="9"/>
  <c r="A8" i="9"/>
  <c r="BC7" i="9"/>
  <c r="BB7" i="9"/>
  <c r="AZ7" i="9"/>
  <c r="AY7" i="9"/>
  <c r="AX7" i="9"/>
  <c r="AW7" i="9"/>
  <c r="AV7" i="9"/>
  <c r="AU7" i="9"/>
  <c r="AT7" i="9"/>
  <c r="AS7" i="9"/>
  <c r="AR7" i="9"/>
  <c r="AQ7" i="9"/>
  <c r="AP7" i="9"/>
  <c r="AN7" i="9"/>
  <c r="AM7" i="9"/>
  <c r="BA7" i="9" s="1"/>
  <c r="B7" i="9"/>
  <c r="B8" i="9" s="1"/>
  <c r="A7" i="9"/>
  <c r="BC6" i="9"/>
  <c r="BB6" i="9"/>
  <c r="AZ6" i="9"/>
  <c r="AY6" i="9"/>
  <c r="AX6" i="9"/>
  <c r="AW6" i="9"/>
  <c r="AV6" i="9"/>
  <c r="AU6" i="9"/>
  <c r="AT6" i="9"/>
  <c r="AS6" i="9"/>
  <c r="AR6" i="9"/>
  <c r="AQ6" i="9"/>
  <c r="AP6" i="9"/>
  <c r="AN6" i="9"/>
  <c r="AM6" i="9"/>
  <c r="AO6" i="9" s="1"/>
  <c r="BE17" i="10" l="1"/>
  <c r="AQ42" i="10"/>
  <c r="BA14" i="9"/>
  <c r="BD14" i="9" s="1"/>
  <c r="BE14" i="9" s="1"/>
  <c r="BA13" i="9"/>
  <c r="BD13" i="9" s="1"/>
  <c r="BE13" i="9" s="1"/>
  <c r="BD17" i="9"/>
  <c r="BE17" i="9" s="1"/>
  <c r="AO17" i="9"/>
  <c r="AM32" i="9"/>
  <c r="AO32" i="9" s="1"/>
  <c r="AQ32" i="9" s="1"/>
  <c r="AM36" i="9"/>
  <c r="AO36" i="9" s="1"/>
  <c r="AQ36" i="9" s="1"/>
  <c r="AM33" i="9"/>
  <c r="AO33" i="9" s="1"/>
  <c r="AQ33" i="9" s="1"/>
  <c r="AM30" i="9"/>
  <c r="AO30" i="9" s="1"/>
  <c r="AQ30" i="9" s="1"/>
  <c r="AM34" i="9"/>
  <c r="AO34" i="9" s="1"/>
  <c r="AQ34" i="9" s="1"/>
  <c r="AM38" i="9"/>
  <c r="AO38" i="9" s="1"/>
  <c r="AQ38" i="9" s="1"/>
  <c r="AM37" i="9"/>
  <c r="AO37" i="9" s="1"/>
  <c r="AQ37" i="9" s="1"/>
  <c r="AM40" i="9"/>
  <c r="AO40" i="9" s="1"/>
  <c r="BA16" i="9"/>
  <c r="BD16" i="9" s="1"/>
  <c r="BE16" i="9" s="1"/>
  <c r="AM31" i="9"/>
  <c r="AO31" i="9" s="1"/>
  <c r="AQ31" i="9" s="1"/>
  <c r="AM35" i="9"/>
  <c r="AO35" i="9" s="1"/>
  <c r="AQ35" i="9" s="1"/>
  <c r="AM39" i="9"/>
  <c r="AO39" i="9" s="1"/>
  <c r="AQ39" i="9" s="1"/>
  <c r="AM43" i="9"/>
  <c r="AO43" i="9" s="1"/>
  <c r="AQ43" i="9" s="1"/>
  <c r="AM42" i="9"/>
  <c r="AM41" i="9"/>
  <c r="BD15" i="9"/>
  <c r="BE15" i="9" s="1"/>
  <c r="AI23" i="9"/>
  <c r="AI24" i="9" s="1"/>
  <c r="AE23" i="9"/>
  <c r="AE24" i="9" s="1"/>
  <c r="AA23" i="9"/>
  <c r="W23" i="9"/>
  <c r="S23" i="9"/>
  <c r="O23" i="9"/>
  <c r="O24" i="9" s="1"/>
  <c r="K23" i="9"/>
  <c r="K24" i="9" s="1"/>
  <c r="AL23" i="9"/>
  <c r="AL24" i="9" s="1"/>
  <c r="AH23" i="9"/>
  <c r="AD23" i="9"/>
  <c r="Z23" i="9"/>
  <c r="Z24" i="9" s="1"/>
  <c r="V23" i="9"/>
  <c r="R23" i="9"/>
  <c r="R24" i="9" s="1"/>
  <c r="N23" i="9"/>
  <c r="J23" i="9"/>
  <c r="J24" i="9" s="1"/>
  <c r="AF23" i="9"/>
  <c r="AF24" i="9" s="1"/>
  <c r="X23" i="9"/>
  <c r="X24" i="9" s="1"/>
  <c r="P23" i="9"/>
  <c r="P24" i="9" s="1"/>
  <c r="H23" i="9"/>
  <c r="H24" i="9" s="1"/>
  <c r="AK23" i="9"/>
  <c r="AK24" i="9" s="1"/>
  <c r="AG23" i="9"/>
  <c r="AG24" i="9" s="1"/>
  <c r="AC23" i="9"/>
  <c r="AC24" i="9" s="1"/>
  <c r="Y23" i="9"/>
  <c r="Y24" i="9" s="1"/>
  <c r="U23" i="9"/>
  <c r="U24" i="9" s="1"/>
  <c r="Q23" i="9"/>
  <c r="Q24" i="9" s="1"/>
  <c r="M23" i="9"/>
  <c r="M24" i="9" s="1"/>
  <c r="I23" i="9"/>
  <c r="I24" i="9" s="1"/>
  <c r="AJ23" i="9"/>
  <c r="AJ24" i="9" s="1"/>
  <c r="AB23" i="9"/>
  <c r="AB24" i="9" s="1"/>
  <c r="T23" i="9"/>
  <c r="T24" i="9" s="1"/>
  <c r="L23" i="9"/>
  <c r="L24" i="9" s="1"/>
  <c r="BD10" i="9"/>
  <c r="BE10" i="9" s="1"/>
  <c r="N24" i="9"/>
  <c r="V24" i="9"/>
  <c r="AD24" i="9"/>
  <c r="AH24" i="9"/>
  <c r="BD7" i="9"/>
  <c r="BE7" i="9" s="1"/>
  <c r="S24" i="9"/>
  <c r="W24" i="9"/>
  <c r="AA24" i="9"/>
  <c r="BA6" i="9"/>
  <c r="BD6" i="9" s="1"/>
  <c r="BE6" i="9" s="1"/>
  <c r="AO10" i="9"/>
  <c r="AO14" i="9"/>
  <c r="AO15" i="9"/>
  <c r="AO7" i="9"/>
  <c r="AO9" i="9"/>
  <c r="AO13" i="9"/>
  <c r="AO16" i="9"/>
  <c r="H29" i="8"/>
  <c r="H23" i="8"/>
  <c r="H21" i="8"/>
  <c r="AQ44" i="9" l="1"/>
  <c r="BE19" i="9"/>
  <c r="AA24" i="8"/>
  <c r="T24" i="8"/>
  <c r="M24" i="8"/>
  <c r="H24" i="8"/>
  <c r="AL23" i="8"/>
  <c r="AL24" i="8" s="1"/>
  <c r="AK23" i="8"/>
  <c r="AK24" i="8" s="1"/>
  <c r="AJ23" i="8"/>
  <c r="AJ24" i="8" s="1"/>
  <c r="AI23" i="8"/>
  <c r="AI24" i="8" s="1"/>
  <c r="AH23" i="8"/>
  <c r="AH24" i="8" s="1"/>
  <c r="AG23" i="8"/>
  <c r="AG24" i="8" s="1"/>
  <c r="AF23" i="8"/>
  <c r="AF24" i="8" s="1"/>
  <c r="AE23" i="8"/>
  <c r="AE24" i="8" s="1"/>
  <c r="AD23" i="8"/>
  <c r="AD24" i="8" s="1"/>
  <c r="AC23" i="8"/>
  <c r="AC24" i="8" s="1"/>
  <c r="AB23" i="8"/>
  <c r="AB24" i="8" s="1"/>
  <c r="AA23" i="8"/>
  <c r="Z23" i="8"/>
  <c r="Z24" i="8" s="1"/>
  <c r="Y23" i="8"/>
  <c r="Y24" i="8" s="1"/>
  <c r="X23" i="8"/>
  <c r="W23" i="8"/>
  <c r="W24" i="8" s="1"/>
  <c r="V23" i="8"/>
  <c r="V24" i="8" s="1"/>
  <c r="U23" i="8"/>
  <c r="U24" i="8" s="1"/>
  <c r="T23" i="8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L23" i="8"/>
  <c r="L24" i="8" s="1"/>
  <c r="K23" i="8"/>
  <c r="K24" i="8" s="1"/>
  <c r="J23" i="8"/>
  <c r="J24" i="8" s="1"/>
  <c r="I23" i="8"/>
  <c r="I24" i="8" s="1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0" i="8"/>
  <c r="X24" i="8" l="1"/>
  <c r="AL43" i="8" l="1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BC18" i="8"/>
  <c r="BB18" i="8"/>
  <c r="AZ18" i="8"/>
  <c r="AY18" i="8"/>
  <c r="AX18" i="8"/>
  <c r="AW18" i="8"/>
  <c r="AV18" i="8"/>
  <c r="AU18" i="8"/>
  <c r="AT18" i="8"/>
  <c r="AS18" i="8"/>
  <c r="AR18" i="8"/>
  <c r="AQ18" i="8"/>
  <c r="AP18" i="8"/>
  <c r="AN18" i="8"/>
  <c r="AM18" i="8"/>
  <c r="BC17" i="8"/>
  <c r="BB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BC16" i="8"/>
  <c r="BB16" i="8"/>
  <c r="AZ16" i="8"/>
  <c r="AY16" i="8"/>
  <c r="AX16" i="8"/>
  <c r="AW16" i="8"/>
  <c r="AV16" i="8"/>
  <c r="AU16" i="8"/>
  <c r="AT16" i="8"/>
  <c r="AS16" i="8"/>
  <c r="AR16" i="8"/>
  <c r="AQ16" i="8"/>
  <c r="AP16" i="8"/>
  <c r="AN16" i="8"/>
  <c r="AM16" i="8"/>
  <c r="B16" i="8"/>
  <c r="B17" i="8" s="1"/>
  <c r="B18" i="8" s="1"/>
  <c r="A16" i="8"/>
  <c r="A17" i="8" s="1"/>
  <c r="A18" i="8" s="1"/>
  <c r="BC15" i="8"/>
  <c r="BB15" i="8"/>
  <c r="AZ15" i="8"/>
  <c r="AY15" i="8"/>
  <c r="AX15" i="8"/>
  <c r="AW15" i="8"/>
  <c r="AV15" i="8"/>
  <c r="AU15" i="8"/>
  <c r="AT15" i="8"/>
  <c r="AS15" i="8"/>
  <c r="AR15" i="8"/>
  <c r="AQ15" i="8"/>
  <c r="AP15" i="8"/>
  <c r="AN15" i="8"/>
  <c r="AM15" i="8"/>
  <c r="B15" i="8"/>
  <c r="BC14" i="8"/>
  <c r="BB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BC13" i="8"/>
  <c r="BB13" i="8"/>
  <c r="AZ13" i="8"/>
  <c r="AY13" i="8"/>
  <c r="AX13" i="8"/>
  <c r="AW13" i="8"/>
  <c r="AV13" i="8"/>
  <c r="AU13" i="8"/>
  <c r="AT13" i="8"/>
  <c r="AS13" i="8"/>
  <c r="AR13" i="8"/>
  <c r="AQ13" i="8"/>
  <c r="AP13" i="8"/>
  <c r="AN13" i="8"/>
  <c r="AM13" i="8"/>
  <c r="BC12" i="8"/>
  <c r="BB12" i="8"/>
  <c r="AZ12" i="8"/>
  <c r="AY12" i="8"/>
  <c r="AX12" i="8"/>
  <c r="AW12" i="8"/>
  <c r="AV12" i="8"/>
  <c r="AU12" i="8"/>
  <c r="AT12" i="8"/>
  <c r="AS12" i="8"/>
  <c r="AR12" i="8"/>
  <c r="AQ12" i="8"/>
  <c r="AP12" i="8"/>
  <c r="AN12" i="8"/>
  <c r="AM12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BC10" i="8"/>
  <c r="BB10" i="8"/>
  <c r="AZ10" i="8"/>
  <c r="AY10" i="8"/>
  <c r="AX10" i="8"/>
  <c r="AW10" i="8"/>
  <c r="AV10" i="8"/>
  <c r="AU10" i="8"/>
  <c r="AT10" i="8"/>
  <c r="AS10" i="8"/>
  <c r="AR10" i="8"/>
  <c r="AQ10" i="8"/>
  <c r="AP10" i="8"/>
  <c r="AN10" i="8"/>
  <c r="AM10" i="8"/>
  <c r="BC9" i="8"/>
  <c r="BB9" i="8"/>
  <c r="AZ9" i="8"/>
  <c r="AY9" i="8"/>
  <c r="AX9" i="8"/>
  <c r="AW9" i="8"/>
  <c r="AV9" i="8"/>
  <c r="AU9" i="8"/>
  <c r="AT9" i="8"/>
  <c r="AS9" i="8"/>
  <c r="AR9" i="8"/>
  <c r="AQ9" i="8"/>
  <c r="AP9" i="8"/>
  <c r="AN9" i="8"/>
  <c r="AM9" i="8"/>
  <c r="BC8" i="8"/>
  <c r="BB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BC7" i="8"/>
  <c r="BB7" i="8"/>
  <c r="AZ7" i="8"/>
  <c r="AY7" i="8"/>
  <c r="AX7" i="8"/>
  <c r="AW7" i="8"/>
  <c r="AV7" i="8"/>
  <c r="AU7" i="8"/>
  <c r="AT7" i="8"/>
  <c r="AS7" i="8"/>
  <c r="AR7" i="8"/>
  <c r="AQ7" i="8"/>
  <c r="AP7" i="8"/>
  <c r="AN7" i="8"/>
  <c r="AM7" i="8"/>
  <c r="B7" i="8"/>
  <c r="B8" i="8" s="1"/>
  <c r="A7" i="8"/>
  <c r="A8" i="8" s="1"/>
  <c r="BC6" i="8"/>
  <c r="BB6" i="8"/>
  <c r="AZ6" i="8"/>
  <c r="AY6" i="8"/>
  <c r="AX6" i="8"/>
  <c r="AW6" i="8"/>
  <c r="AV6" i="8"/>
  <c r="AU6" i="8"/>
  <c r="AT6" i="8"/>
  <c r="AS6" i="8"/>
  <c r="AR6" i="8"/>
  <c r="AQ6" i="8"/>
  <c r="AP6" i="8"/>
  <c r="AN6" i="8"/>
  <c r="AM6" i="8"/>
  <c r="AO10" i="8" l="1"/>
  <c r="AM43" i="8"/>
  <c r="AO43" i="8" s="1"/>
  <c r="AQ43" i="8" s="1"/>
  <c r="BA17" i="8"/>
  <c r="BD17" i="8" s="1"/>
  <c r="BE17" i="8" s="1"/>
  <c r="BA18" i="8"/>
  <c r="BD18" i="8" s="1"/>
  <c r="BE18" i="8" s="1"/>
  <c r="AM34" i="8"/>
  <c r="AO34" i="8" s="1"/>
  <c r="AQ34" i="8" s="1"/>
  <c r="BA11" i="8"/>
  <c r="BD11" i="8" s="1"/>
  <c r="BE11" i="8" s="1"/>
  <c r="BA10" i="8"/>
  <c r="BD10" i="8" s="1"/>
  <c r="BE10" i="8" s="1"/>
  <c r="AM31" i="8"/>
  <c r="AO31" i="8" s="1"/>
  <c r="AQ31" i="8" s="1"/>
  <c r="AM38" i="8"/>
  <c r="AO38" i="8" s="1"/>
  <c r="AQ38" i="8" s="1"/>
  <c r="AM42" i="8"/>
  <c r="AM35" i="8"/>
  <c r="AO35" i="8" s="1"/>
  <c r="AQ35" i="8" s="1"/>
  <c r="BA7" i="8"/>
  <c r="BD7" i="8" s="1"/>
  <c r="BE7" i="8" s="1"/>
  <c r="AO8" i="8"/>
  <c r="AO11" i="8"/>
  <c r="AM32" i="8"/>
  <c r="AO32" i="8" s="1"/>
  <c r="AQ32" i="8" s="1"/>
  <c r="AM36" i="8"/>
  <c r="AO36" i="8" s="1"/>
  <c r="AQ36" i="8" s="1"/>
  <c r="AM41" i="8"/>
  <c r="AO18" i="8"/>
  <c r="AM30" i="8"/>
  <c r="AO30" i="8" s="1"/>
  <c r="AQ30" i="8" s="1"/>
  <c r="AM33" i="8"/>
  <c r="AO33" i="8" s="1"/>
  <c r="AQ33" i="8" s="1"/>
  <c r="AM39" i="8"/>
  <c r="AO39" i="8" s="1"/>
  <c r="AQ39" i="8" s="1"/>
  <c r="BA8" i="8"/>
  <c r="BD8" i="8" s="1"/>
  <c r="BE8" i="8" s="1"/>
  <c r="BA16" i="8"/>
  <c r="BD16" i="8" s="1"/>
  <c r="BE16" i="8" s="1"/>
  <c r="AO16" i="8"/>
  <c r="BA15" i="8"/>
  <c r="BD15" i="8" s="1"/>
  <c r="BE15" i="8" s="1"/>
  <c r="AO15" i="8"/>
  <c r="AM37" i="8"/>
  <c r="AO37" i="8" s="1"/>
  <c r="AQ37" i="8" s="1"/>
  <c r="AM40" i="8"/>
  <c r="AO40" i="8" s="1"/>
  <c r="BA6" i="8"/>
  <c r="BD6" i="8" s="1"/>
  <c r="BE6" i="8" s="1"/>
  <c r="AO6" i="8"/>
  <c r="AO7" i="8"/>
  <c r="BA9" i="8"/>
  <c r="BD9" i="8" s="1"/>
  <c r="BE9" i="8" s="1"/>
  <c r="AO9" i="8"/>
  <c r="BA13" i="8"/>
  <c r="BD13" i="8" s="1"/>
  <c r="BE13" i="8" s="1"/>
  <c r="AO13" i="8"/>
  <c r="BA12" i="8"/>
  <c r="BD12" i="8" s="1"/>
  <c r="BE12" i="8" s="1"/>
  <c r="AO12" i="8"/>
  <c r="AO14" i="8"/>
  <c r="BA14" i="8"/>
  <c r="BD14" i="8" s="1"/>
  <c r="BE14" i="8" s="1"/>
  <c r="AO17" i="8"/>
  <c r="AF22" i="7"/>
  <c r="BE19" i="8" l="1"/>
  <c r="AQ44" i="8"/>
  <c r="U22" i="7"/>
  <c r="V46015" i="7" l="1"/>
  <c r="AM33" i="7"/>
  <c r="AM31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AI22" i="7"/>
  <c r="AH22" i="7"/>
  <c r="AG22" i="7"/>
  <c r="AE22" i="7"/>
  <c r="AD22" i="7"/>
  <c r="AC22" i="7"/>
  <c r="AB22" i="7"/>
  <c r="AA22" i="7"/>
  <c r="Z22" i="7"/>
  <c r="Y22" i="7"/>
  <c r="X22" i="7"/>
  <c r="W22" i="7"/>
  <c r="V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AM15" i="7"/>
  <c r="AK15" i="7"/>
  <c r="AM14" i="7"/>
  <c r="AK14" i="7"/>
  <c r="AJ14" i="7"/>
  <c r="AN13" i="7"/>
  <c r="AM13" i="7"/>
  <c r="AK13" i="7"/>
  <c r="AJ13" i="7"/>
  <c r="AM12" i="7"/>
  <c r="AK12" i="7"/>
  <c r="AJ12" i="7"/>
  <c r="AI22" i="6" l="1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AI23" i="6" l="1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V46015" i="6" l="1"/>
  <c r="AM33" i="6"/>
  <c r="AM31" i="6"/>
  <c r="AM15" i="6"/>
  <c r="AK15" i="6"/>
  <c r="AM14" i="6"/>
  <c r="AK14" i="6"/>
  <c r="AJ14" i="6"/>
  <c r="AN13" i="6"/>
  <c r="AM13" i="6"/>
  <c r="AK13" i="6"/>
  <c r="AJ13" i="6"/>
  <c r="AM12" i="6"/>
  <c r="AK12" i="6"/>
  <c r="AJ12" i="6"/>
  <c r="V46014" i="4" l="1"/>
  <c r="AM32" i="4"/>
  <c r="AM30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AM15" i="4"/>
  <c r="AK15" i="4"/>
  <c r="AJ15" i="4"/>
  <c r="AM14" i="4"/>
  <c r="AK14" i="4"/>
  <c r="AJ14" i="4"/>
  <c r="AN13" i="4"/>
  <c r="AM13" i="4"/>
  <c r="AK13" i="4"/>
  <c r="AJ13" i="4"/>
  <c r="AM12" i="4"/>
  <c r="AK12" i="4"/>
  <c r="AJ12" i="4"/>
  <c r="F22" i="3" l="1"/>
  <c r="E21" i="3"/>
  <c r="AI21" i="3" l="1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V46014" i="3"/>
  <c r="AM32" i="3"/>
  <c r="AM30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E22" i="3"/>
  <c r="AM14" i="3"/>
  <c r="AK14" i="3"/>
  <c r="AJ14" i="3"/>
  <c r="AN13" i="3"/>
  <c r="AM13" i="3"/>
  <c r="AK13" i="3"/>
  <c r="AJ13" i="3"/>
  <c r="AM15" i="3"/>
  <c r="AK15" i="3"/>
  <c r="AJ15" i="3"/>
  <c r="AM12" i="3"/>
  <c r="AK12" i="3"/>
  <c r="AJ12" i="3"/>
  <c r="AJ33" i="2" l="1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W46026" i="2"/>
  <c r="AN44" i="2"/>
  <c r="AN42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N25" i="2"/>
  <c r="AL25" i="2"/>
  <c r="AN20" i="2"/>
  <c r="AL20" i="2"/>
  <c r="AK20" i="2"/>
  <c r="AO18" i="2"/>
  <c r="AN18" i="2"/>
  <c r="AL18" i="2"/>
  <c r="AK18" i="2"/>
  <c r="AN16" i="2"/>
  <c r="AL16" i="2"/>
  <c r="AK16" i="2"/>
  <c r="AN14" i="2"/>
  <c r="AL14" i="2"/>
  <c r="AK14" i="2"/>
  <c r="AN7" i="2"/>
  <c r="AN6" i="2"/>
  <c r="W46025" i="1" l="1"/>
  <c r="AN43" i="1"/>
  <c r="AN41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N24" i="1"/>
  <c r="AL24" i="1"/>
  <c r="AN20" i="1"/>
  <c r="AL20" i="1"/>
  <c r="AK20" i="1"/>
  <c r="AO18" i="1"/>
  <c r="AN18" i="1"/>
  <c r="AL18" i="1"/>
  <c r="AK18" i="1"/>
  <c r="AN16" i="1"/>
  <c r="AL16" i="1"/>
  <c r="AK16" i="1"/>
  <c r="AN14" i="1"/>
  <c r="AL14" i="1"/>
  <c r="AK14" i="1"/>
  <c r="AN7" i="1"/>
  <c r="AN6" i="1"/>
</calcChain>
</file>

<file path=xl/sharedStrings.xml><?xml version="1.0" encoding="utf-8"?>
<sst xmlns="http://schemas.openxmlformats.org/spreadsheetml/2006/main" count="3709" uniqueCount="283">
  <si>
    <t xml:space="preserve">８月　　　シフト　
仮
</t>
    <rPh sb="1" eb="2">
      <t>ガツ</t>
    </rPh>
    <rPh sb="10" eb="11">
      <t>カリ</t>
    </rPh>
    <phoneticPr fontId="4"/>
  </si>
  <si>
    <t>行事</t>
    <rPh sb="0" eb="2">
      <t>ギョウジ</t>
    </rPh>
    <phoneticPr fontId="4"/>
  </si>
  <si>
    <t>店休日</t>
    <rPh sb="0" eb="3">
      <t>テンキュウビ</t>
    </rPh>
    <phoneticPr fontId="4"/>
  </si>
  <si>
    <t>棚卸</t>
    <rPh sb="0" eb="2">
      <t>タナオロシ</t>
    </rPh>
    <phoneticPr fontId="4"/>
  </si>
  <si>
    <t>〇</t>
    <phoneticPr fontId="4"/>
  </si>
  <si>
    <t>店主会</t>
    <rPh sb="0" eb="2">
      <t>テンシュ</t>
    </rPh>
    <rPh sb="2" eb="3">
      <t>カイ</t>
    </rPh>
    <phoneticPr fontId="4"/>
  </si>
  <si>
    <t>▲</t>
    <phoneticPr fontId="4"/>
  </si>
  <si>
    <t xml:space="preserve"> </t>
    <phoneticPr fontId="4"/>
  </si>
  <si>
    <t>昨年売上本数</t>
    <phoneticPr fontId="4"/>
  </si>
  <si>
    <t>昨年売上枚数</t>
    <phoneticPr fontId="4"/>
  </si>
  <si>
    <t>休日数=   　10日</t>
    <rPh sb="0" eb="2">
      <t>キュウジツ</t>
    </rPh>
    <rPh sb="2" eb="3">
      <t>スウ</t>
    </rPh>
    <rPh sb="10" eb="11">
      <t>カ</t>
    </rPh>
    <phoneticPr fontId="4"/>
  </si>
  <si>
    <t>連絡先</t>
    <rPh sb="0" eb="3">
      <t>レンラクサキ</t>
    </rPh>
    <phoneticPr fontId="4"/>
  </si>
  <si>
    <t>名前</t>
    <rPh sb="0" eb="2">
      <t>ナマエ</t>
    </rPh>
    <phoneticPr fontId="4"/>
  </si>
  <si>
    <t>役職</t>
    <rPh sb="0" eb="2">
      <t>ヤクショク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</si>
  <si>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</si>
  <si>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</si>
  <si>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</si>
  <si>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</si>
  <si>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</si>
  <si>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</si>
  <si>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</si>
  <si>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休日</t>
    <rPh sb="0" eb="2">
      <t>キュウジツ</t>
    </rPh>
    <phoneticPr fontId="4"/>
  </si>
  <si>
    <t>シフト横断PJ</t>
    <rPh sb="3" eb="5">
      <t>オウダン</t>
    </rPh>
    <phoneticPr fontId="4"/>
  </si>
  <si>
    <t>090-3510-6830</t>
    <phoneticPr fontId="4"/>
  </si>
  <si>
    <t>松尾</t>
    <rPh sb="0" eb="2">
      <t>マツオ</t>
    </rPh>
    <phoneticPr fontId="4"/>
  </si>
  <si>
    <t>店主</t>
    <rPh sb="0" eb="2">
      <t>テンシュ</t>
    </rPh>
    <phoneticPr fontId="4"/>
  </si>
  <si>
    <t>休</t>
    <rPh sb="0" eb="1">
      <t>キュウ</t>
    </rPh>
    <phoneticPr fontId="4"/>
  </si>
  <si>
    <t>会</t>
    <rPh sb="0" eb="1">
      <t>カイ</t>
    </rPh>
    <phoneticPr fontId="4"/>
  </si>
  <si>
    <t>090-1264-2120</t>
    <phoneticPr fontId="4"/>
  </si>
  <si>
    <t>新井</t>
    <rPh sb="0" eb="2">
      <t>アライ</t>
    </rPh>
    <phoneticPr fontId="4"/>
  </si>
  <si>
    <t>コンシェルジュ</t>
    <phoneticPr fontId="4"/>
  </si>
  <si>
    <t>080-6883-3211</t>
  </si>
  <si>
    <t>小森</t>
  </si>
  <si>
    <t>コンシェルジュ</t>
  </si>
  <si>
    <t>080-2567-7152</t>
  </si>
  <si>
    <t>内田</t>
  </si>
  <si>
    <t>080-4819-0910</t>
  </si>
  <si>
    <t>小林</t>
    <rPh sb="0" eb="2">
      <t>コバヤシ</t>
    </rPh>
    <phoneticPr fontId="4"/>
  </si>
  <si>
    <t>アルバイト</t>
    <phoneticPr fontId="4"/>
  </si>
  <si>
    <t>阿部</t>
  </si>
  <si>
    <t>フロア</t>
  </si>
  <si>
    <t>平日　９時半～18時</t>
    <rPh sb="0" eb="2">
      <t>ヘイジツ</t>
    </rPh>
    <rPh sb="4" eb="5">
      <t>ジ</t>
    </rPh>
    <rPh sb="5" eb="6">
      <t>ハン</t>
    </rPh>
    <rPh sb="9" eb="10">
      <t>ジ</t>
    </rPh>
    <phoneticPr fontId="4"/>
  </si>
  <si>
    <t>森村</t>
    <rPh sb="0" eb="2">
      <t>モリムラ</t>
    </rPh>
    <phoneticPr fontId="4"/>
  </si>
  <si>
    <t>戸邉</t>
    <rPh sb="0" eb="1">
      <t>ト</t>
    </rPh>
    <rPh sb="1" eb="2">
      <t>アタ</t>
    </rPh>
    <phoneticPr fontId="4"/>
  </si>
  <si>
    <t>080-8716-0920</t>
    <phoneticPr fontId="4"/>
  </si>
  <si>
    <t>高橋</t>
    <rPh sb="0" eb="2">
      <t>タカハシ</t>
    </rPh>
    <phoneticPr fontId="4"/>
  </si>
  <si>
    <t>竹内</t>
    <rPh sb="0" eb="2">
      <t>タケウチ</t>
    </rPh>
    <phoneticPr fontId="4"/>
  </si>
  <si>
    <t>ｱﾙﾊﾞｲﾄ</t>
    <phoneticPr fontId="4"/>
  </si>
  <si>
    <t>メンバー体制</t>
    <rPh sb="4" eb="6">
      <t>タイセイ</t>
    </rPh>
    <phoneticPr fontId="4"/>
  </si>
  <si>
    <t>休み</t>
    <rPh sb="0" eb="1">
      <t>ヤス</t>
    </rPh>
    <phoneticPr fontId="4"/>
  </si>
  <si>
    <t>応援</t>
    <rPh sb="0" eb="2">
      <t>オウエン</t>
    </rPh>
    <phoneticPr fontId="4"/>
  </si>
  <si>
    <t>日報当番</t>
    <phoneticPr fontId="4"/>
  </si>
  <si>
    <t>セール/日記　更新</t>
    <rPh sb="4" eb="6">
      <t>ニッキ</t>
    </rPh>
    <rPh sb="7" eb="9">
      <t>コウシン</t>
    </rPh>
    <phoneticPr fontId="4"/>
  </si>
  <si>
    <t>ＴＯＤＯリーダー</t>
    <phoneticPr fontId="4"/>
  </si>
  <si>
    <t>繁忙期の為、積雪の予報によってシフトが変更になる場合がございます。</t>
    <rPh sb="0" eb="2">
      <t>ハンボウ</t>
    </rPh>
    <rPh sb="2" eb="3">
      <t>キ</t>
    </rPh>
    <rPh sb="4" eb="5">
      <t>タメ</t>
    </rPh>
    <rPh sb="6" eb="8">
      <t>セキセツ</t>
    </rPh>
    <rPh sb="9" eb="11">
      <t>ヨホウ</t>
    </rPh>
    <rPh sb="19" eb="21">
      <t>ヘンコウ</t>
    </rPh>
    <rPh sb="24" eb="26">
      <t>バアイ</t>
    </rPh>
    <phoneticPr fontId="4"/>
  </si>
  <si>
    <t>＝</t>
    <phoneticPr fontId="4"/>
  </si>
  <si>
    <t>早番</t>
    <rPh sb="0" eb="2">
      <t>ハヤバン</t>
    </rPh>
    <phoneticPr fontId="4"/>
  </si>
  <si>
    <t>基本的に急遽のシフト変更は対応できません。休みを交代できる人がいれば相談の上、報告をお願いします。</t>
    <phoneticPr fontId="4"/>
  </si>
  <si>
    <t>Ａ＝10～14時　Ｂ＝14～18時　Ｃ＝15～18時　Ｄ＝14～17時　Ｅ＝14～19時　Ｆ＝12～17時</t>
    <rPh sb="7" eb="8">
      <t>ジ</t>
    </rPh>
    <rPh sb="16" eb="17">
      <t>ジ</t>
    </rPh>
    <rPh sb="25" eb="26">
      <t>ジ</t>
    </rPh>
    <rPh sb="34" eb="35">
      <t>ジ</t>
    </rPh>
    <rPh sb="43" eb="44">
      <t>ジ</t>
    </rPh>
    <rPh sb="52" eb="53">
      <t>ジ</t>
    </rPh>
    <phoneticPr fontId="4"/>
  </si>
  <si>
    <t>※A=A勤務9:30-18:30(営業状況によって臨機応変に勤務願います)</t>
    <rPh sb="4" eb="6">
      <t>キンム</t>
    </rPh>
    <rPh sb="17" eb="19">
      <t>エイギョウ</t>
    </rPh>
    <rPh sb="19" eb="21">
      <t>ジョウキョウ</t>
    </rPh>
    <rPh sb="25" eb="29">
      <t>リンキオウヘン</t>
    </rPh>
    <rPh sb="30" eb="32">
      <t>キンム</t>
    </rPh>
    <rPh sb="32" eb="33">
      <t>ネガ</t>
    </rPh>
    <phoneticPr fontId="4"/>
  </si>
  <si>
    <t>※α=アルファ勤務9:30-19:30(営業状況によって臨機応変に勤務願います)</t>
    <rPh sb="7" eb="9">
      <t>キンム</t>
    </rPh>
    <rPh sb="20" eb="22">
      <t>エイギョウ</t>
    </rPh>
    <rPh sb="22" eb="24">
      <t>ジョウキョウ</t>
    </rPh>
    <rPh sb="28" eb="32">
      <t>リンキオウヘン</t>
    </rPh>
    <rPh sb="33" eb="35">
      <t>キンム</t>
    </rPh>
    <rPh sb="35" eb="36">
      <t>ネガ</t>
    </rPh>
    <phoneticPr fontId="4"/>
  </si>
  <si>
    <t>7/29追加</t>
    <rPh sb="4" eb="6">
      <t>ツイカ</t>
    </rPh>
    <phoneticPr fontId="4"/>
  </si>
  <si>
    <t>※新井さんシフトは仮となります。</t>
    <rPh sb="1" eb="3">
      <t>アライ</t>
    </rPh>
    <rPh sb="9" eb="10">
      <t>カリ</t>
    </rPh>
    <phoneticPr fontId="4"/>
  </si>
  <si>
    <r>
      <rPr>
        <sz val="22"/>
        <color indexed="10"/>
        <rFont val="HGPｺﾞｼｯｸM"/>
        <family val="3"/>
        <charset val="128"/>
      </rPr>
      <t>希望休は、あくまで希望ですので希望に添えない場合もあります。ご協力お願いいたします。</t>
    </r>
    <r>
      <rPr>
        <sz val="22"/>
        <rFont val="HGPｺﾞｼｯｸM"/>
        <family val="3"/>
        <charset val="128"/>
      </rPr>
      <t>　</t>
    </r>
    <rPh sb="0" eb="2">
      <t>キボウ</t>
    </rPh>
    <rPh sb="2" eb="3">
      <t>キュウ</t>
    </rPh>
    <rPh sb="9" eb="11">
      <t>キボウ</t>
    </rPh>
    <rPh sb="15" eb="17">
      <t>キボウ</t>
    </rPh>
    <rPh sb="18" eb="19">
      <t>ソ</t>
    </rPh>
    <rPh sb="22" eb="24">
      <t>バアイ</t>
    </rPh>
    <rPh sb="31" eb="33">
      <t>キョウリョク</t>
    </rPh>
    <rPh sb="34" eb="35">
      <t>ネガ</t>
    </rPh>
    <phoneticPr fontId="4"/>
  </si>
  <si>
    <t>水戸応援→</t>
    <rPh sb="0" eb="2">
      <t>ミト</t>
    </rPh>
    <rPh sb="2" eb="4">
      <t>オウエン</t>
    </rPh>
    <phoneticPr fontId="4"/>
  </si>
  <si>
    <t>郡司
小山</t>
    <rPh sb="0" eb="2">
      <t>グンジ</t>
    </rPh>
    <rPh sb="3" eb="5">
      <t>コヤマ</t>
    </rPh>
    <phoneticPr fontId="4"/>
  </si>
  <si>
    <t>小山</t>
    <rPh sb="0" eb="2">
      <t>コヤマ</t>
    </rPh>
    <phoneticPr fontId="4"/>
  </si>
  <si>
    <t>郡司
根本</t>
    <rPh sb="0" eb="2">
      <t>グンジ</t>
    </rPh>
    <rPh sb="3" eb="5">
      <t>ネモト</t>
    </rPh>
    <phoneticPr fontId="4"/>
  </si>
  <si>
    <t>根本</t>
    <rPh sb="0" eb="2">
      <t>ネモト</t>
    </rPh>
    <phoneticPr fontId="4"/>
  </si>
  <si>
    <t>郡司
福田</t>
    <rPh sb="0" eb="2">
      <t>グンジ</t>
    </rPh>
    <rPh sb="3" eb="5">
      <t>フクダ</t>
    </rPh>
    <phoneticPr fontId="4"/>
  </si>
  <si>
    <t>小長谷</t>
    <rPh sb="0" eb="3">
      <t>コナガヤ</t>
    </rPh>
    <phoneticPr fontId="4"/>
  </si>
  <si>
    <t>内ノ倉</t>
    <rPh sb="0" eb="1">
      <t>ウチ</t>
    </rPh>
    <rPh sb="2" eb="3">
      <t>クラ</t>
    </rPh>
    <phoneticPr fontId="4"/>
  </si>
  <si>
    <t>倉より森下</t>
    <rPh sb="0" eb="1">
      <t>クラ</t>
    </rPh>
    <rPh sb="3" eb="5">
      <t>モリシタ</t>
    </rPh>
    <phoneticPr fontId="4"/>
  </si>
  <si>
    <t>試用期間</t>
    <rPh sb="0" eb="2">
      <t>シヨウ</t>
    </rPh>
    <rPh sb="2" eb="4">
      <t>キカン</t>
    </rPh>
    <phoneticPr fontId="4"/>
  </si>
  <si>
    <t>荒木</t>
    <rPh sb="0" eb="2">
      <t>アラキ</t>
    </rPh>
    <phoneticPr fontId="4"/>
  </si>
  <si>
    <t>　　店主会</t>
    <rPh sb="2" eb="4">
      <t>テンシュ</t>
    </rPh>
    <rPh sb="4" eb="5">
      <t>カイ</t>
    </rPh>
    <phoneticPr fontId="4"/>
  </si>
  <si>
    <t xml:space="preserve">９月　　　シフト　
仮
</t>
    <rPh sb="1" eb="2">
      <t>ガツ</t>
    </rPh>
    <rPh sb="10" eb="11">
      <t>カリ</t>
    </rPh>
    <phoneticPr fontId="4"/>
  </si>
  <si>
    <t>休日数=   　９日</t>
    <rPh sb="0" eb="2">
      <t>キュウジツ</t>
    </rPh>
    <rPh sb="2" eb="3">
      <t>スウ</t>
    </rPh>
    <rPh sb="9" eb="10">
      <t>カ</t>
    </rPh>
    <phoneticPr fontId="4"/>
  </si>
  <si>
    <r>
      <rPr>
        <sz val="22"/>
        <color indexed="10"/>
        <rFont val="HGPｺﾞｼｯｸM"/>
        <family val="3"/>
        <charset val="128"/>
      </rPr>
      <t>希望休は、あくまで希望ですので希望に添えない場合もあります。ご協力お願いいたします。</t>
    </r>
    <r>
      <rPr>
        <sz val="22"/>
        <rFont val="HGPｺﾞｼｯｸM"/>
        <family val="3"/>
        <charset val="128"/>
      </rPr>
      <t>　</t>
    </r>
    <r>
      <rPr>
        <b/>
        <sz val="22"/>
        <color rgb="FFFF0000"/>
        <rFont val="HGPｺﾞｼｯｸM"/>
        <family val="3"/>
        <charset val="128"/>
      </rPr>
      <t>10月希望休は9月23日までに提出お願いいたします。</t>
    </r>
    <rPh sb="0" eb="2">
      <t>キボウ</t>
    </rPh>
    <rPh sb="2" eb="3">
      <t>キュウ</t>
    </rPh>
    <rPh sb="9" eb="11">
      <t>キボウ</t>
    </rPh>
    <rPh sb="15" eb="17">
      <t>キボウ</t>
    </rPh>
    <rPh sb="18" eb="19">
      <t>ソ</t>
    </rPh>
    <rPh sb="22" eb="24">
      <t>バアイ</t>
    </rPh>
    <rPh sb="31" eb="33">
      <t>キョウリョク</t>
    </rPh>
    <rPh sb="34" eb="35">
      <t>ネガ</t>
    </rPh>
    <rPh sb="45" eb="46">
      <t>ガツ</t>
    </rPh>
    <rPh sb="46" eb="48">
      <t>キボウ</t>
    </rPh>
    <rPh sb="48" eb="49">
      <t>キュウ</t>
    </rPh>
    <rPh sb="51" eb="52">
      <t>ガツ</t>
    </rPh>
    <rPh sb="54" eb="55">
      <t>ニチ</t>
    </rPh>
    <rPh sb="58" eb="60">
      <t>テイシュツ</t>
    </rPh>
    <rPh sb="61" eb="62">
      <t>ネガ</t>
    </rPh>
    <phoneticPr fontId="4"/>
  </si>
  <si>
    <t>8月欠勤分1日消化(4日分中)</t>
    <rPh sb="1" eb="2">
      <t>ガツ</t>
    </rPh>
    <rPh sb="2" eb="4">
      <t>ケッキン</t>
    </rPh>
    <rPh sb="4" eb="5">
      <t>ブン</t>
    </rPh>
    <rPh sb="5" eb="7">
      <t>イチニチ</t>
    </rPh>
    <rPh sb="7" eb="9">
      <t>ショウカ</t>
    </rPh>
    <rPh sb="11" eb="12">
      <t>ニチ</t>
    </rPh>
    <rPh sb="12" eb="13">
      <t>ブン</t>
    </rPh>
    <rPh sb="13" eb="14">
      <t>チュウ</t>
    </rPh>
    <phoneticPr fontId="4"/>
  </si>
  <si>
    <t>福田</t>
    <rPh sb="0" eb="2">
      <t>フクダ</t>
    </rPh>
    <phoneticPr fontId="4"/>
  </si>
  <si>
    <t>高久</t>
    <rPh sb="0" eb="2">
      <t>タカク</t>
    </rPh>
    <phoneticPr fontId="4"/>
  </si>
  <si>
    <t>郡司
高久</t>
    <rPh sb="0" eb="2">
      <t>グンジ</t>
    </rPh>
    <rPh sb="3" eb="5">
      <t>タカク</t>
    </rPh>
    <phoneticPr fontId="4"/>
  </si>
  <si>
    <t>郡司
村上</t>
    <rPh sb="0" eb="2">
      <t>グンジ</t>
    </rPh>
    <rPh sb="3" eb="5">
      <t>ムラカミ</t>
    </rPh>
    <phoneticPr fontId="4"/>
  </si>
  <si>
    <t>市村</t>
    <rPh sb="0" eb="2">
      <t>イチムラ</t>
    </rPh>
    <phoneticPr fontId="4"/>
  </si>
  <si>
    <t>会議</t>
    <rPh sb="0" eb="2">
      <t>カイギ</t>
    </rPh>
    <phoneticPr fontId="4"/>
  </si>
  <si>
    <t>試乗会</t>
    <rPh sb="0" eb="3">
      <t>シジョウカイ</t>
    </rPh>
    <phoneticPr fontId="4"/>
  </si>
  <si>
    <t>　　店休日</t>
    <rPh sb="2" eb="5">
      <t>テンキュウビ</t>
    </rPh>
    <phoneticPr fontId="4"/>
  </si>
  <si>
    <r>
      <rPr>
        <sz val="22"/>
        <color indexed="10"/>
        <rFont val="HGPｺﾞｼｯｸM"/>
        <family val="3"/>
        <charset val="128"/>
      </rPr>
      <t>希望休は、あくまで希望ですので希望に添えない場合もあります。ご協力お願いいたします。</t>
    </r>
    <r>
      <rPr>
        <sz val="22"/>
        <rFont val="HGPｺﾞｼｯｸM"/>
        <family val="3"/>
        <charset val="128"/>
      </rPr>
      <t>　</t>
    </r>
    <r>
      <rPr>
        <b/>
        <sz val="22"/>
        <color rgb="FFFF0000"/>
        <rFont val="HGPｺﾞｼｯｸM"/>
        <family val="3"/>
        <charset val="128"/>
      </rPr>
      <t>11月希望休は10月23日までに提出お願いいたします。</t>
    </r>
    <rPh sb="0" eb="2">
      <t>キボウ</t>
    </rPh>
    <rPh sb="2" eb="3">
      <t>キュウ</t>
    </rPh>
    <rPh sb="9" eb="11">
      <t>キボウ</t>
    </rPh>
    <rPh sb="15" eb="17">
      <t>キボウ</t>
    </rPh>
    <rPh sb="18" eb="19">
      <t>ソ</t>
    </rPh>
    <rPh sb="22" eb="24">
      <t>バアイ</t>
    </rPh>
    <rPh sb="31" eb="33">
      <t>キョウリョク</t>
    </rPh>
    <rPh sb="34" eb="35">
      <t>ネガ</t>
    </rPh>
    <rPh sb="45" eb="46">
      <t>ガツ</t>
    </rPh>
    <rPh sb="46" eb="48">
      <t>キボウ</t>
    </rPh>
    <rPh sb="48" eb="49">
      <t>キュウ</t>
    </rPh>
    <rPh sb="52" eb="53">
      <t>ガツ</t>
    </rPh>
    <rPh sb="55" eb="56">
      <t>ニチ</t>
    </rPh>
    <rPh sb="59" eb="61">
      <t>テイシュツ</t>
    </rPh>
    <rPh sb="62" eb="63">
      <t>ネガ</t>
    </rPh>
    <phoneticPr fontId="4"/>
  </si>
  <si>
    <t>少</t>
    <rPh sb="0" eb="1">
      <t>ショウ</t>
    </rPh>
    <phoneticPr fontId="4"/>
  </si>
  <si>
    <t>小林さんシフトは仮となります。</t>
    <rPh sb="0" eb="2">
      <t>コバヤシ</t>
    </rPh>
    <rPh sb="8" eb="9">
      <t>カリ</t>
    </rPh>
    <phoneticPr fontId="4"/>
  </si>
  <si>
    <t>棚卸</t>
    <rPh sb="0" eb="2">
      <t>タナオロ</t>
    </rPh>
    <phoneticPr fontId="4"/>
  </si>
  <si>
    <t>試</t>
    <rPh sb="0" eb="1">
      <t>タメシ</t>
    </rPh>
    <phoneticPr fontId="4"/>
  </si>
  <si>
    <t xml:space="preserve">１０月シフト　
仮
</t>
    <rPh sb="2" eb="3">
      <t>ガツ</t>
    </rPh>
    <rPh sb="8" eb="9">
      <t>カリ</t>
    </rPh>
    <phoneticPr fontId="4"/>
  </si>
  <si>
    <t>小</t>
    <rPh sb="0" eb="1">
      <t>コ</t>
    </rPh>
    <phoneticPr fontId="4"/>
  </si>
  <si>
    <t>新</t>
    <rPh sb="0" eb="1">
      <t>アラ</t>
    </rPh>
    <phoneticPr fontId="4"/>
  </si>
  <si>
    <t>森</t>
    <rPh sb="0" eb="1">
      <t>モリ</t>
    </rPh>
    <phoneticPr fontId="4"/>
  </si>
  <si>
    <t>黒</t>
    <rPh sb="0" eb="1">
      <t>クロ</t>
    </rPh>
    <phoneticPr fontId="4"/>
  </si>
  <si>
    <t>F倉賀野</t>
    <rPh sb="1" eb="4">
      <t>クラガノ</t>
    </rPh>
    <phoneticPr fontId="4"/>
  </si>
  <si>
    <t>/</t>
    <phoneticPr fontId="4"/>
  </si>
  <si>
    <t>清</t>
    <rPh sb="0" eb="1">
      <t>キヨシ</t>
    </rPh>
    <phoneticPr fontId="4"/>
  </si>
  <si>
    <t>加</t>
    <rPh sb="0" eb="1">
      <t>カ</t>
    </rPh>
    <phoneticPr fontId="4"/>
  </si>
  <si>
    <t>田</t>
    <rPh sb="0" eb="1">
      <t>タ</t>
    </rPh>
    <phoneticPr fontId="4"/>
  </si>
  <si>
    <t>佐</t>
    <rPh sb="0" eb="1">
      <t>タスク</t>
    </rPh>
    <phoneticPr fontId="4"/>
  </si>
  <si>
    <t>西川田</t>
    <rPh sb="0" eb="1">
      <t>ニシ</t>
    </rPh>
    <rPh sb="1" eb="3">
      <t>カワダ</t>
    </rPh>
    <phoneticPr fontId="4"/>
  </si>
  <si>
    <t>K</t>
    <phoneticPr fontId="4"/>
  </si>
  <si>
    <t>羽</t>
    <rPh sb="0" eb="1">
      <t>ハネ</t>
    </rPh>
    <phoneticPr fontId="4"/>
  </si>
  <si>
    <t>大/K</t>
    <rPh sb="0" eb="1">
      <t>ダイ</t>
    </rPh>
    <phoneticPr fontId="4"/>
  </si>
  <si>
    <t>水戸</t>
    <rPh sb="0" eb="2">
      <t>ミト</t>
    </rPh>
    <phoneticPr fontId="4"/>
  </si>
  <si>
    <t>村</t>
    <rPh sb="0" eb="1">
      <t>ムラ</t>
    </rPh>
    <phoneticPr fontId="4"/>
  </si>
  <si>
    <t>群</t>
    <rPh sb="0" eb="1">
      <t>グン</t>
    </rPh>
    <phoneticPr fontId="4"/>
  </si>
  <si>
    <t>大</t>
    <rPh sb="0" eb="1">
      <t>オオ</t>
    </rPh>
    <phoneticPr fontId="4"/>
  </si>
  <si>
    <t>阿</t>
    <rPh sb="0" eb="1">
      <t>ア</t>
    </rPh>
    <phoneticPr fontId="4"/>
  </si>
  <si>
    <t xml:space="preserve">１１月シフト　
仮
</t>
    <rPh sb="2" eb="3">
      <t>ガツ</t>
    </rPh>
    <rPh sb="8" eb="9">
      <t>カリ</t>
    </rPh>
    <phoneticPr fontId="4"/>
  </si>
  <si>
    <t>休日数=   　６日</t>
    <rPh sb="0" eb="2">
      <t>キュウジツ</t>
    </rPh>
    <rPh sb="2" eb="3">
      <t>スウ</t>
    </rPh>
    <rPh sb="9" eb="10">
      <t>カ</t>
    </rPh>
    <phoneticPr fontId="4"/>
  </si>
  <si>
    <r>
      <rPr>
        <sz val="22"/>
        <color indexed="10"/>
        <rFont val="HGPｺﾞｼｯｸM"/>
        <family val="3"/>
        <charset val="128"/>
      </rPr>
      <t>希望休は、あくまで希望ですので希望に添えない場合もあります。ご協力お願いいたします。</t>
    </r>
    <r>
      <rPr>
        <sz val="22"/>
        <rFont val="HGPｺﾞｼｯｸM"/>
        <family val="3"/>
        <charset val="128"/>
      </rPr>
      <t>　</t>
    </r>
    <r>
      <rPr>
        <b/>
        <sz val="22"/>
        <color rgb="FFFF0000"/>
        <rFont val="HGPｺﾞｼｯｸM"/>
        <family val="3"/>
        <charset val="128"/>
      </rPr>
      <t>1２月希望休は1１月2１日までに提出お願いいたします。</t>
    </r>
    <rPh sb="0" eb="2">
      <t>キボウ</t>
    </rPh>
    <rPh sb="2" eb="3">
      <t>キュウ</t>
    </rPh>
    <rPh sb="9" eb="11">
      <t>キボウ</t>
    </rPh>
    <rPh sb="15" eb="17">
      <t>キボウ</t>
    </rPh>
    <rPh sb="18" eb="19">
      <t>ソ</t>
    </rPh>
    <rPh sb="22" eb="24">
      <t>バアイ</t>
    </rPh>
    <rPh sb="31" eb="33">
      <t>キョウリョク</t>
    </rPh>
    <rPh sb="34" eb="35">
      <t>ネガ</t>
    </rPh>
    <rPh sb="45" eb="46">
      <t>ガツ</t>
    </rPh>
    <rPh sb="46" eb="48">
      <t>キボウ</t>
    </rPh>
    <rPh sb="48" eb="49">
      <t>キュウ</t>
    </rPh>
    <rPh sb="52" eb="53">
      <t>ガツ</t>
    </rPh>
    <rPh sb="55" eb="56">
      <t>ニチ</t>
    </rPh>
    <rPh sb="59" eb="61">
      <t>テイシュツ</t>
    </rPh>
    <rPh sb="62" eb="63">
      <t>ネガ</t>
    </rPh>
    <phoneticPr fontId="4"/>
  </si>
  <si>
    <t>小林さんシフトは仮となります。　土日希望は理由をお願いいたします。</t>
    <rPh sb="0" eb="2">
      <t>コバヤシ</t>
    </rPh>
    <rPh sb="8" eb="9">
      <t>カリ</t>
    </rPh>
    <rPh sb="16" eb="18">
      <t>ドニチ</t>
    </rPh>
    <rPh sb="18" eb="20">
      <t>キボウ</t>
    </rPh>
    <rPh sb="21" eb="23">
      <t>リユウ</t>
    </rPh>
    <rPh sb="25" eb="26">
      <t>ネガ</t>
    </rPh>
    <phoneticPr fontId="4"/>
  </si>
  <si>
    <t>倉賀野</t>
    <rPh sb="0" eb="3">
      <t>クラガノ</t>
    </rPh>
    <phoneticPr fontId="4"/>
  </si>
  <si>
    <t>黒</t>
    <rPh sb="0" eb="1">
      <t>クロ</t>
    </rPh>
    <phoneticPr fontId="4"/>
  </si>
  <si>
    <t>佐</t>
    <rPh sb="0" eb="1">
      <t>サ</t>
    </rPh>
    <phoneticPr fontId="4"/>
  </si>
  <si>
    <t>黒</t>
    <rPh sb="0" eb="1">
      <t>クロ</t>
    </rPh>
    <phoneticPr fontId="4"/>
  </si>
  <si>
    <t>/</t>
    <phoneticPr fontId="4"/>
  </si>
  <si>
    <t>休</t>
    <rPh sb="0" eb="1">
      <t>ヤス</t>
    </rPh>
    <phoneticPr fontId="4"/>
  </si>
  <si>
    <t>梅</t>
    <rPh sb="0" eb="1">
      <t>ウメ</t>
    </rPh>
    <phoneticPr fontId="4"/>
  </si>
  <si>
    <t>羽</t>
    <rPh sb="0" eb="1">
      <t>ハ</t>
    </rPh>
    <phoneticPr fontId="4"/>
  </si>
  <si>
    <t>/</t>
    <phoneticPr fontId="4"/>
  </si>
  <si>
    <t>A</t>
    <phoneticPr fontId="4"/>
  </si>
  <si>
    <t>F</t>
    <phoneticPr fontId="4"/>
  </si>
  <si>
    <t>C</t>
    <phoneticPr fontId="4"/>
  </si>
  <si>
    <t>B</t>
    <phoneticPr fontId="4"/>
  </si>
  <si>
    <t>D</t>
    <phoneticPr fontId="4"/>
  </si>
  <si>
    <t>E</t>
    <phoneticPr fontId="4"/>
  </si>
  <si>
    <t>西山</t>
    <rPh sb="0" eb="2">
      <t>ニシヤマ</t>
    </rPh>
    <phoneticPr fontId="4"/>
  </si>
  <si>
    <t>倉</t>
    <rPh sb="0" eb="1">
      <t>クラ</t>
    </rPh>
    <phoneticPr fontId="4"/>
  </si>
  <si>
    <t>倉</t>
    <rPh sb="0" eb="1">
      <t>クラ</t>
    </rPh>
    <phoneticPr fontId="4"/>
  </si>
  <si>
    <t>佐藤</t>
    <rPh sb="0" eb="2">
      <t>サトウ</t>
    </rPh>
    <phoneticPr fontId="4"/>
  </si>
  <si>
    <t>石</t>
    <rPh sb="0" eb="1">
      <t>イシ</t>
    </rPh>
    <phoneticPr fontId="4"/>
  </si>
  <si>
    <t>中</t>
    <rPh sb="0" eb="1">
      <t>ナカ</t>
    </rPh>
    <phoneticPr fontId="4"/>
  </si>
  <si>
    <t>藤</t>
    <rPh sb="0" eb="1">
      <t>フジ</t>
    </rPh>
    <phoneticPr fontId="4"/>
  </si>
  <si>
    <t>チラシ最終日</t>
    <rPh sb="3" eb="6">
      <t>サイシュウビ</t>
    </rPh>
    <phoneticPr fontId="4"/>
  </si>
  <si>
    <t>G</t>
    <phoneticPr fontId="63"/>
  </si>
  <si>
    <t>H</t>
    <phoneticPr fontId="63"/>
  </si>
  <si>
    <t>I</t>
    <phoneticPr fontId="4"/>
  </si>
  <si>
    <t>J</t>
    <phoneticPr fontId="63"/>
  </si>
  <si>
    <t>イベント</t>
    <phoneticPr fontId="4"/>
  </si>
  <si>
    <t>応援希望</t>
    <rPh sb="0" eb="2">
      <t>オウエン</t>
    </rPh>
    <rPh sb="2" eb="4">
      <t>キボウ</t>
    </rPh>
    <phoneticPr fontId="4"/>
  </si>
  <si>
    <t>G</t>
    <phoneticPr fontId="4"/>
  </si>
  <si>
    <t>H</t>
    <phoneticPr fontId="4"/>
  </si>
  <si>
    <t>J</t>
    <phoneticPr fontId="4"/>
  </si>
  <si>
    <t>L</t>
    <phoneticPr fontId="4"/>
  </si>
  <si>
    <t>M</t>
    <phoneticPr fontId="4"/>
  </si>
  <si>
    <t>所属会社</t>
    <rPh sb="0" eb="2">
      <t>ショゾク</t>
    </rPh>
    <rPh sb="2" eb="4">
      <t>ガイシャ</t>
    </rPh>
    <phoneticPr fontId="4"/>
  </si>
  <si>
    <t>雇用形態</t>
    <rPh sb="0" eb="2">
      <t>コヨウ</t>
    </rPh>
    <rPh sb="2" eb="4">
      <t>ケイタイ</t>
    </rPh>
    <phoneticPr fontId="4"/>
  </si>
  <si>
    <t>担当</t>
    <rPh sb="0" eb="2">
      <t>タントウ</t>
    </rPh>
    <phoneticPr fontId="63"/>
  </si>
  <si>
    <t>休日数</t>
    <rPh sb="0" eb="2">
      <t>キュウジツ</t>
    </rPh>
    <rPh sb="2" eb="3">
      <t>スウ</t>
    </rPh>
    <phoneticPr fontId="4"/>
  </si>
  <si>
    <t>/</t>
  </si>
  <si>
    <t>出勤数</t>
    <rPh sb="0" eb="2">
      <t>シュッキン</t>
    </rPh>
    <rPh sb="2" eb="3">
      <t>スウ</t>
    </rPh>
    <phoneticPr fontId="4"/>
  </si>
  <si>
    <t>時間</t>
    <phoneticPr fontId="4"/>
  </si>
  <si>
    <t>時間×時給</t>
    <phoneticPr fontId="4"/>
  </si>
  <si>
    <t>火</t>
    <rPh sb="0" eb="1">
      <t>カ</t>
    </rPh>
    <phoneticPr fontId="63"/>
  </si>
  <si>
    <t>木</t>
  </si>
  <si>
    <t>金</t>
  </si>
  <si>
    <t>土</t>
  </si>
  <si>
    <t>日</t>
  </si>
  <si>
    <t>月</t>
  </si>
  <si>
    <t>火</t>
  </si>
  <si>
    <t>水</t>
  </si>
  <si>
    <t>社員</t>
    <rPh sb="0" eb="2">
      <t>シャイン</t>
    </rPh>
    <phoneticPr fontId="63"/>
  </si>
  <si>
    <t>ザクティブ</t>
    <phoneticPr fontId="63"/>
  </si>
  <si>
    <r>
      <rPr>
        <sz val="12"/>
        <rFont val="HGPｺﾞｼｯｸE"/>
        <family val="3"/>
        <charset val="128"/>
      </rPr>
      <t>在庫管理</t>
    </r>
    <r>
      <rPr>
        <sz val="12"/>
        <rFont val="HGP創英角ｺﾞｼｯｸUB"/>
        <family val="3"/>
        <charset val="128"/>
      </rPr>
      <t xml:space="preserve">
売り場作り
クリンリネス</t>
    </r>
    <rPh sb="0" eb="2">
      <t>ザイコ</t>
    </rPh>
    <rPh sb="2" eb="4">
      <t>カンリ</t>
    </rPh>
    <rPh sb="5" eb="6">
      <t>ウ</t>
    </rPh>
    <rPh sb="7" eb="8">
      <t>バ</t>
    </rPh>
    <rPh sb="8" eb="9">
      <t>ツク</t>
    </rPh>
    <phoneticPr fontId="4"/>
  </si>
  <si>
    <t>PITリーダー</t>
    <phoneticPr fontId="4"/>
  </si>
  <si>
    <t>PIT</t>
    <phoneticPr fontId="4"/>
  </si>
  <si>
    <t>アルバイト</t>
    <phoneticPr fontId="63"/>
  </si>
  <si>
    <t>PIT
バイト/追加</t>
    <rPh sb="8" eb="10">
      <t>ツイカ</t>
    </rPh>
    <phoneticPr fontId="63"/>
  </si>
  <si>
    <t>内田</t>
    <rPh sb="0" eb="2">
      <t>ウチダ</t>
    </rPh>
    <phoneticPr fontId="4"/>
  </si>
  <si>
    <t>休（休み）</t>
  </si>
  <si>
    <t>社員出勤人数</t>
    <rPh sb="0" eb="2">
      <t>シャイン</t>
    </rPh>
    <rPh sb="4" eb="6">
      <t>ニンズウ</t>
    </rPh>
    <phoneticPr fontId="4"/>
  </si>
  <si>
    <t>アルバイト出勤人数</t>
    <rPh sb="5" eb="7">
      <t>シュッキン</t>
    </rPh>
    <rPh sb="7" eb="9">
      <t>ニンズウ</t>
    </rPh>
    <phoneticPr fontId="4"/>
  </si>
  <si>
    <t>総出勤人数</t>
    <rPh sb="0" eb="1">
      <t>ソウ</t>
    </rPh>
    <rPh sb="1" eb="3">
      <t>シュッキン</t>
    </rPh>
    <rPh sb="3" eb="5">
      <t>ニンズウ</t>
    </rPh>
    <phoneticPr fontId="4"/>
  </si>
  <si>
    <t>10：00～12：00</t>
  </si>
  <si>
    <t>12：00～15：00</t>
  </si>
  <si>
    <t>15：00～18：00</t>
  </si>
  <si>
    <t>18：00～20：00</t>
  </si>
  <si>
    <t>通し勤務</t>
    <rPh sb="0" eb="1">
      <t>トオ</t>
    </rPh>
    <rPh sb="2" eb="4">
      <t>キンム</t>
    </rPh>
    <phoneticPr fontId="4"/>
  </si>
  <si>
    <t>A　(9時30分～17時）</t>
    <rPh sb="4" eb="5">
      <t>ジ</t>
    </rPh>
    <rPh sb="7" eb="8">
      <t>フン</t>
    </rPh>
    <rPh sb="11" eb="12">
      <t>ジ</t>
    </rPh>
    <phoneticPr fontId="63"/>
  </si>
  <si>
    <t>B　(10時～17時）</t>
    <rPh sb="5" eb="6">
      <t>ジ</t>
    </rPh>
    <rPh sb="9" eb="10">
      <t>ジ</t>
    </rPh>
    <phoneticPr fontId="63"/>
  </si>
  <si>
    <t>C　（17時～19時）</t>
    <rPh sb="5" eb="6">
      <t>ジ</t>
    </rPh>
    <rPh sb="9" eb="10">
      <t>ジ</t>
    </rPh>
    <phoneticPr fontId="63"/>
  </si>
  <si>
    <t>D　（10時～19時）</t>
    <rPh sb="5" eb="6">
      <t>ジ</t>
    </rPh>
    <rPh sb="9" eb="10">
      <t>ジ</t>
    </rPh>
    <phoneticPr fontId="63"/>
  </si>
  <si>
    <t>E　（9時30～15時）</t>
    <rPh sb="4" eb="5">
      <t>ジ</t>
    </rPh>
    <rPh sb="10" eb="11">
      <t>ジ</t>
    </rPh>
    <phoneticPr fontId="63"/>
  </si>
  <si>
    <t>F　（12時～19時）</t>
    <rPh sb="5" eb="6">
      <t>ジ</t>
    </rPh>
    <rPh sb="9" eb="10">
      <t>ジ</t>
    </rPh>
    <phoneticPr fontId="63"/>
  </si>
  <si>
    <t>G　（15時～18時）</t>
    <rPh sb="5" eb="6">
      <t>ジ</t>
    </rPh>
    <rPh sb="9" eb="10">
      <t>ジ</t>
    </rPh>
    <phoneticPr fontId="63"/>
  </si>
  <si>
    <t>H　（10時～14時）</t>
    <rPh sb="5" eb="6">
      <t>ジ</t>
    </rPh>
    <rPh sb="9" eb="10">
      <t>ジ</t>
    </rPh>
    <phoneticPr fontId="63"/>
  </si>
  <si>
    <t>I　（16時～19時）</t>
    <rPh sb="5" eb="6">
      <t>ジ</t>
    </rPh>
    <rPh sb="9" eb="10">
      <t>ジ</t>
    </rPh>
    <phoneticPr fontId="63"/>
  </si>
  <si>
    <t>J　（10時～18時）</t>
    <rPh sb="5" eb="6">
      <t>ジ</t>
    </rPh>
    <rPh sb="9" eb="10">
      <t>ジ</t>
    </rPh>
    <phoneticPr fontId="63"/>
  </si>
  <si>
    <t>K　（15時～19時）</t>
    <rPh sb="5" eb="6">
      <t>ジ</t>
    </rPh>
    <rPh sb="9" eb="10">
      <t>ジ</t>
    </rPh>
    <phoneticPr fontId="63"/>
  </si>
  <si>
    <t>L　（14時～19時）</t>
    <rPh sb="5" eb="6">
      <t>ジ</t>
    </rPh>
    <rPh sb="9" eb="10">
      <t>ジ</t>
    </rPh>
    <phoneticPr fontId="63"/>
  </si>
  <si>
    <t>M　（13時～19時）</t>
    <rPh sb="5" eb="6">
      <t>ジ</t>
    </rPh>
    <rPh sb="9" eb="10">
      <t>ジ</t>
    </rPh>
    <phoneticPr fontId="63"/>
  </si>
  <si>
    <t>出張</t>
    <rPh sb="0" eb="2">
      <t>シュッチョウ</t>
    </rPh>
    <phoneticPr fontId="4"/>
  </si>
  <si>
    <t>希望休</t>
    <rPh sb="0" eb="2">
      <t>キボウ</t>
    </rPh>
    <rPh sb="2" eb="3">
      <t>キュウ</t>
    </rPh>
    <phoneticPr fontId="4"/>
  </si>
  <si>
    <t>出勤可能</t>
    <rPh sb="0" eb="2">
      <t>シュッキン</t>
    </rPh>
    <rPh sb="2" eb="4">
      <t>カノウ</t>
    </rPh>
    <phoneticPr fontId="4"/>
  </si>
  <si>
    <t>有</t>
    <rPh sb="0" eb="1">
      <t>ユウ</t>
    </rPh>
    <phoneticPr fontId="4"/>
  </si>
  <si>
    <t>有給休暇</t>
    <rPh sb="0" eb="2">
      <t>ユウキュウ</t>
    </rPh>
    <rPh sb="2" eb="4">
      <t>キュウカ</t>
    </rPh>
    <phoneticPr fontId="4"/>
  </si>
  <si>
    <t>9.5～17</t>
    <phoneticPr fontId="4"/>
  </si>
  <si>
    <t>10～17</t>
    <phoneticPr fontId="4"/>
  </si>
  <si>
    <t>17～19</t>
    <phoneticPr fontId="4"/>
  </si>
  <si>
    <t>10～19</t>
    <phoneticPr fontId="4"/>
  </si>
  <si>
    <t>18.5～19</t>
    <phoneticPr fontId="4"/>
  </si>
  <si>
    <t>12～19</t>
    <phoneticPr fontId="4"/>
  </si>
  <si>
    <t>15～18</t>
    <phoneticPr fontId="4"/>
  </si>
  <si>
    <t>10～14</t>
    <phoneticPr fontId="4"/>
  </si>
  <si>
    <t>17.5～19</t>
    <phoneticPr fontId="4"/>
  </si>
  <si>
    <t>駒形再生P</t>
    <rPh sb="0" eb="2">
      <t>コマガタ</t>
    </rPh>
    <rPh sb="2" eb="4">
      <t>サイセイ</t>
    </rPh>
    <phoneticPr fontId="4"/>
  </si>
  <si>
    <t>伊勢崎応援P</t>
    <rPh sb="0" eb="3">
      <t>イセサキ</t>
    </rPh>
    <rPh sb="3" eb="5">
      <t>オウエン</t>
    </rPh>
    <phoneticPr fontId="4"/>
  </si>
  <si>
    <r>
      <t xml:space="preserve">12月シフト（駒形）公休6日
</t>
    </r>
    <r>
      <rPr>
        <sz val="20"/>
        <color rgb="FFFF0000"/>
        <rFont val="HGP創英角ｺﾞｼｯｸUB"/>
        <family val="3"/>
        <charset val="128"/>
      </rPr>
      <t>勤務変更時は必ず佐藤に確認。不在時市村に確認
了承を得てシフト表に記入、認印若しくはサインを貰う
※アルバイトのシフト変更が多く、管理が非常に大変です</t>
    </r>
    <rPh sb="7" eb="9">
      <t>コマガタ</t>
    </rPh>
    <rPh sb="10" eb="12">
      <t>コウキュウ</t>
    </rPh>
    <rPh sb="13" eb="15">
      <t>キンム</t>
    </rPh>
    <rPh sb="15" eb="17">
      <t>ヘンコウ</t>
    </rPh>
    <rPh sb="17" eb="18">
      <t>ジ</t>
    </rPh>
    <rPh sb="19" eb="20">
      <t>カナラ</t>
    </rPh>
    <rPh sb="21" eb="23">
      <t>クロダ</t>
    </rPh>
    <rPh sb="23" eb="25">
      <t>サトウ</t>
    </rPh>
    <rPh sb="26" eb="28">
      <t>カクニン</t>
    </rPh>
    <rPh sb="27" eb="29">
      <t>フザイ</t>
    </rPh>
    <rPh sb="29" eb="30">
      <t>ジ</t>
    </rPh>
    <rPh sb="30" eb="32">
      <t>イマイ</t>
    </rPh>
    <rPh sb="32" eb="34">
      <t>イチムラ</t>
    </rPh>
    <rPh sb="35" eb="37">
      <t>カクニン</t>
    </rPh>
    <rPh sb="36" eb="38">
      <t>リョウショウ</t>
    </rPh>
    <rPh sb="39" eb="40">
      <t>エ</t>
    </rPh>
    <rPh sb="44" eb="45">
      <t>ヒョウ</t>
    </rPh>
    <rPh sb="46" eb="48">
      <t>キニュウ</t>
    </rPh>
    <rPh sb="49" eb="51">
      <t>ミトメイン</t>
    </rPh>
    <rPh sb="51" eb="52">
      <t>モ</t>
    </rPh>
    <rPh sb="59" eb="60">
      <t>モラ</t>
    </rPh>
    <rPh sb="72" eb="74">
      <t>ヘンコウ</t>
    </rPh>
    <rPh sb="75" eb="76">
      <t>オオ</t>
    </rPh>
    <rPh sb="78" eb="80">
      <t>カンリ</t>
    </rPh>
    <rPh sb="81" eb="83">
      <t>ヒジョウ</t>
    </rPh>
    <rPh sb="84" eb="86">
      <t>タイヘン</t>
    </rPh>
    <phoneticPr fontId="63"/>
  </si>
  <si>
    <t>副長
全体補佐</t>
    <rPh sb="0" eb="2">
      <t>フクチョウ</t>
    </rPh>
    <rPh sb="3" eb="5">
      <t>ゼンタイ</t>
    </rPh>
    <rPh sb="5" eb="7">
      <t>ホサ</t>
    </rPh>
    <phoneticPr fontId="4"/>
  </si>
  <si>
    <t>ピット保守
P.UPリーダー</t>
    <rPh sb="3" eb="5">
      <t>ホシュ</t>
    </rPh>
    <phoneticPr fontId="4"/>
  </si>
  <si>
    <t>中島</t>
    <rPh sb="0" eb="2">
      <t>ナカジマ</t>
    </rPh>
    <phoneticPr fontId="4"/>
  </si>
  <si>
    <t>スポット</t>
    <phoneticPr fontId="4"/>
  </si>
  <si>
    <t>梅澤</t>
    <rPh sb="0" eb="2">
      <t>ウメザワ</t>
    </rPh>
    <phoneticPr fontId="4"/>
  </si>
  <si>
    <t>小林</t>
    <rPh sb="0" eb="2">
      <t>コバヤシ</t>
    </rPh>
    <phoneticPr fontId="63"/>
  </si>
  <si>
    <t>西山</t>
    <rPh sb="0" eb="2">
      <t>ニシヤマ</t>
    </rPh>
    <phoneticPr fontId="63"/>
  </si>
  <si>
    <t>PITリーダー</t>
    <phoneticPr fontId="63"/>
  </si>
  <si>
    <t>BY管理・クリンリネス</t>
    <rPh sb="2" eb="4">
      <t>カンリ</t>
    </rPh>
    <phoneticPr fontId="63"/>
  </si>
  <si>
    <t>追加/ピット環境保守</t>
    <rPh sb="0" eb="2">
      <t>ツイカ</t>
    </rPh>
    <rPh sb="6" eb="8">
      <t>カンキョウ</t>
    </rPh>
    <rPh sb="8" eb="10">
      <t>ホシュ</t>
    </rPh>
    <phoneticPr fontId="63"/>
  </si>
  <si>
    <t>BY管理/クリンリネス</t>
    <rPh sb="2" eb="4">
      <t>カンリ</t>
    </rPh>
    <phoneticPr fontId="63"/>
  </si>
  <si>
    <t>BY管理/追加/ピット環境保守/クリンリネス</t>
    <rPh sb="2" eb="4">
      <t>カンリ</t>
    </rPh>
    <rPh sb="5" eb="7">
      <t>ツイカ</t>
    </rPh>
    <rPh sb="11" eb="13">
      <t>カンキョウ</t>
    </rPh>
    <rPh sb="13" eb="15">
      <t>ホシュ</t>
    </rPh>
    <phoneticPr fontId="63"/>
  </si>
  <si>
    <t>駒</t>
    <rPh sb="0" eb="1">
      <t>コマ</t>
    </rPh>
    <phoneticPr fontId="4"/>
  </si>
  <si>
    <t>休</t>
    <rPh sb="0" eb="1">
      <t>キュウ</t>
    </rPh>
    <phoneticPr fontId="4"/>
  </si>
  <si>
    <t>西川田</t>
    <rPh sb="0" eb="3">
      <t>ニシカワダ</t>
    </rPh>
    <phoneticPr fontId="4"/>
  </si>
  <si>
    <t>倉賀野応援①</t>
    <rPh sb="0" eb="3">
      <t>クラガノ</t>
    </rPh>
    <rPh sb="3" eb="5">
      <t>オウエン</t>
    </rPh>
    <phoneticPr fontId="4"/>
  </si>
  <si>
    <t>新</t>
    <rPh sb="0" eb="1">
      <t>アラ</t>
    </rPh>
    <phoneticPr fontId="4"/>
  </si>
  <si>
    <t>応援出社人数</t>
    <rPh sb="0" eb="2">
      <t>オウエン</t>
    </rPh>
    <rPh sb="2" eb="4">
      <t>シュッシャ</t>
    </rPh>
    <rPh sb="4" eb="6">
      <t>ニンズウ</t>
    </rPh>
    <phoneticPr fontId="4"/>
  </si>
  <si>
    <t>出</t>
    <rPh sb="0" eb="1">
      <t>シュツ</t>
    </rPh>
    <phoneticPr fontId="4"/>
  </si>
  <si>
    <t>OK</t>
    <phoneticPr fontId="4"/>
  </si>
  <si>
    <t>ハ</t>
    <phoneticPr fontId="4"/>
  </si>
  <si>
    <t>駒形</t>
    <rPh sb="0" eb="2">
      <t>コマガタ</t>
    </rPh>
    <phoneticPr fontId="4"/>
  </si>
  <si>
    <t>9:00
18:00</t>
    <phoneticPr fontId="4"/>
  </si>
  <si>
    <t>12:00
19:00</t>
    <phoneticPr fontId="4"/>
  </si>
  <si>
    <t>15:00
19:00</t>
    <phoneticPr fontId="4"/>
  </si>
  <si>
    <t>14:00
19:00</t>
    <phoneticPr fontId="4"/>
  </si>
  <si>
    <t>10:00
19:00</t>
    <phoneticPr fontId="4"/>
  </si>
  <si>
    <t>水戸/本部</t>
    <rPh sb="0" eb="2">
      <t>ミト</t>
    </rPh>
    <rPh sb="3" eb="5">
      <t>ホンブ</t>
    </rPh>
    <phoneticPr fontId="4"/>
  </si>
  <si>
    <t>栗</t>
    <rPh sb="0" eb="1">
      <t>クリ</t>
    </rPh>
    <phoneticPr fontId="4"/>
  </si>
  <si>
    <t>黒AM</t>
    <rPh sb="0" eb="1">
      <t>クロ</t>
    </rPh>
    <phoneticPr fontId="4"/>
  </si>
  <si>
    <t>群</t>
    <rPh sb="0" eb="1">
      <t>グン</t>
    </rPh>
    <phoneticPr fontId="4"/>
  </si>
  <si>
    <t>福</t>
    <rPh sb="0" eb="1">
      <t>フク</t>
    </rPh>
    <phoneticPr fontId="4"/>
  </si>
  <si>
    <t>阿久津</t>
    <rPh sb="0" eb="3">
      <t>アクツ</t>
    </rPh>
    <phoneticPr fontId="4"/>
  </si>
  <si>
    <t>大吉</t>
    <rPh sb="0" eb="2">
      <t>オオヨシ</t>
    </rPh>
    <phoneticPr fontId="4"/>
  </si>
  <si>
    <t>9～18</t>
    <phoneticPr fontId="4"/>
  </si>
  <si>
    <t>14～19</t>
    <phoneticPr fontId="4"/>
  </si>
  <si>
    <t>15～19</t>
    <phoneticPr fontId="4"/>
  </si>
  <si>
    <t>片貝</t>
    <rPh sb="0" eb="2">
      <t>カタガイ</t>
    </rPh>
    <phoneticPr fontId="4"/>
  </si>
  <si>
    <t>月</t>
    <rPh sb="0" eb="1">
      <t>ツキ</t>
    </rPh>
    <phoneticPr fontId="63"/>
  </si>
  <si>
    <r>
      <t xml:space="preserve">2月シフト（駒形）公休11日（仮）
</t>
    </r>
    <r>
      <rPr>
        <sz val="20"/>
        <color rgb="FFFF0000"/>
        <rFont val="HGP創英角ｺﾞｼｯｸUB"/>
        <family val="3"/>
        <charset val="128"/>
      </rPr>
      <t>勤務変更時は必ず佐藤に確認。不在時市村に確認
了承を得てシフト表に記入、認印若しくはサインを貰う
※アルバイトのシフト変更が多く、管理が非常に大変です</t>
    </r>
    <rPh sb="6" eb="8">
      <t>コマガタ</t>
    </rPh>
    <rPh sb="9" eb="11">
      <t>コウキュウ</t>
    </rPh>
    <rPh sb="13" eb="14">
      <t>ニチ</t>
    </rPh>
    <rPh sb="15" eb="16">
      <t>カリ</t>
    </rPh>
    <rPh sb="18" eb="20">
      <t>ヘンコウ</t>
    </rPh>
    <rPh sb="20" eb="21">
      <t>ジ</t>
    </rPh>
    <rPh sb="22" eb="23">
      <t>カナラ</t>
    </rPh>
    <rPh sb="24" eb="26">
      <t>クロダ</t>
    </rPh>
    <rPh sb="26" eb="28">
      <t>サトウ</t>
    </rPh>
    <rPh sb="29" eb="31">
      <t>カクニン</t>
    </rPh>
    <rPh sb="30" eb="32">
      <t>フザイ</t>
    </rPh>
    <rPh sb="32" eb="33">
      <t>ジ</t>
    </rPh>
    <rPh sb="33" eb="35">
      <t>イマイ</t>
    </rPh>
    <rPh sb="35" eb="37">
      <t>イチムラ</t>
    </rPh>
    <rPh sb="38" eb="40">
      <t>カクニン</t>
    </rPh>
    <rPh sb="39" eb="41">
      <t>リョウショウ</t>
    </rPh>
    <rPh sb="42" eb="43">
      <t>エ</t>
    </rPh>
    <rPh sb="47" eb="48">
      <t>ヒョウ</t>
    </rPh>
    <rPh sb="49" eb="51">
      <t>キニュウ</t>
    </rPh>
    <rPh sb="52" eb="54">
      <t>ミトメイン</t>
    </rPh>
    <rPh sb="54" eb="55">
      <t>モ</t>
    </rPh>
    <rPh sb="62" eb="63">
      <t>モラ</t>
    </rPh>
    <rPh sb="75" eb="77">
      <t>ヘンコウ</t>
    </rPh>
    <rPh sb="78" eb="79">
      <t>オオ</t>
    </rPh>
    <rPh sb="81" eb="83">
      <t>カンリ</t>
    </rPh>
    <rPh sb="84" eb="86">
      <t>ヒジョウ</t>
    </rPh>
    <rPh sb="87" eb="89">
      <t>タイヘン</t>
    </rPh>
    <phoneticPr fontId="63"/>
  </si>
  <si>
    <t>店休日
試乗会</t>
    <rPh sb="0" eb="2">
      <t>ミセヤス</t>
    </rPh>
    <rPh sb="2" eb="3">
      <t>ヒ</t>
    </rPh>
    <rPh sb="4" eb="7">
      <t>シジョウカイ</t>
    </rPh>
    <phoneticPr fontId="4"/>
  </si>
  <si>
    <t>試</t>
    <rPh sb="0" eb="1">
      <t>タメ</t>
    </rPh>
    <phoneticPr fontId="4"/>
  </si>
  <si>
    <t>店休日
アライメント研修</t>
    <rPh sb="0" eb="2">
      <t>ミセヤス</t>
    </rPh>
    <rPh sb="2" eb="3">
      <t>ヒ</t>
    </rPh>
    <rPh sb="10" eb="12">
      <t>ケンシュウ</t>
    </rPh>
    <phoneticPr fontId="4"/>
  </si>
  <si>
    <t>研</t>
    <rPh sb="0" eb="1">
      <t>ケン</t>
    </rPh>
    <phoneticPr fontId="4"/>
  </si>
  <si>
    <t>店休日
店主会</t>
    <rPh sb="0" eb="2">
      <t>ミセヤス</t>
    </rPh>
    <rPh sb="2" eb="3">
      <t>ヒ</t>
    </rPh>
    <rPh sb="4" eb="7">
      <t>テンシュカイ</t>
    </rPh>
    <phoneticPr fontId="4"/>
  </si>
  <si>
    <t>店</t>
    <rPh sb="0" eb="1">
      <t>ミセ</t>
    </rPh>
    <phoneticPr fontId="4"/>
  </si>
  <si>
    <t>×</t>
    <phoneticPr fontId="4"/>
  </si>
  <si>
    <t>ハサン</t>
    <phoneticPr fontId="4"/>
  </si>
  <si>
    <t>黒田</t>
    <rPh sb="0" eb="2">
      <t>クロダ</t>
    </rPh>
    <phoneticPr fontId="4"/>
  </si>
  <si>
    <t>田代</t>
    <rPh sb="0" eb="2">
      <t>タシロ</t>
    </rPh>
    <phoneticPr fontId="4"/>
  </si>
  <si>
    <t>PIT環境改善</t>
    <rPh sb="3" eb="5">
      <t>カンキョウ</t>
    </rPh>
    <rPh sb="5" eb="7">
      <t>カイゼン</t>
    </rPh>
    <phoneticPr fontId="4"/>
  </si>
  <si>
    <t>PITリーダー補佐</t>
    <rPh sb="7" eb="9">
      <t>ホサ</t>
    </rPh>
    <phoneticPr fontId="4"/>
  </si>
  <si>
    <t>休</t>
    <rPh sb="0" eb="1">
      <t>ヤス</t>
    </rPh>
    <phoneticPr fontId="63"/>
  </si>
  <si>
    <t>早</t>
    <rPh sb="0" eb="1">
      <t>ハヤ</t>
    </rPh>
    <phoneticPr fontId="63"/>
  </si>
  <si>
    <t>金</t>
    <rPh sb="0" eb="1">
      <t>キン</t>
    </rPh>
    <phoneticPr fontId="63"/>
  </si>
  <si>
    <t>店休日</t>
    <rPh sb="0" eb="1">
      <t>ミセ</t>
    </rPh>
    <rPh sb="1" eb="2">
      <t>ヤス</t>
    </rPh>
    <rPh sb="2" eb="3">
      <t>ヒ</t>
    </rPh>
    <phoneticPr fontId="4"/>
  </si>
  <si>
    <r>
      <t xml:space="preserve">1月シフト（駒形）公休10日（仮）
</t>
    </r>
    <r>
      <rPr>
        <sz val="20"/>
        <color rgb="FFFF0000"/>
        <rFont val="HGP創英角ｺﾞｼｯｸUB"/>
        <family val="3"/>
        <charset val="128"/>
      </rPr>
      <t>勤務変更時は必ず佐藤に確認。不在時市村に確認
了承を得てシフト表に記入、認印若しくはサインを貰う
※アルバイトのシフト変更が多く、管理が非常に大変です</t>
    </r>
    <rPh sb="6" eb="8">
      <t>コマガタ</t>
    </rPh>
    <rPh sb="9" eb="11">
      <t>コウキュウ</t>
    </rPh>
    <rPh sb="13" eb="14">
      <t>ニチ</t>
    </rPh>
    <rPh sb="15" eb="16">
      <t>カリ</t>
    </rPh>
    <rPh sb="18" eb="20">
      <t>ヘンコウ</t>
    </rPh>
    <rPh sb="20" eb="21">
      <t>ジ</t>
    </rPh>
    <rPh sb="22" eb="23">
      <t>カナラ</t>
    </rPh>
    <rPh sb="24" eb="26">
      <t>クロダ</t>
    </rPh>
    <rPh sb="26" eb="28">
      <t>サトウ</t>
    </rPh>
    <rPh sb="29" eb="31">
      <t>カクニン</t>
    </rPh>
    <rPh sb="30" eb="32">
      <t>フザイ</t>
    </rPh>
    <rPh sb="32" eb="33">
      <t>ジ</t>
    </rPh>
    <rPh sb="33" eb="35">
      <t>イマイ</t>
    </rPh>
    <rPh sb="35" eb="37">
      <t>イチムラ</t>
    </rPh>
    <rPh sb="38" eb="40">
      <t>カクニン</t>
    </rPh>
    <rPh sb="39" eb="41">
      <t>リョウショウ</t>
    </rPh>
    <rPh sb="42" eb="43">
      <t>エ</t>
    </rPh>
    <rPh sb="47" eb="48">
      <t>ヒョウ</t>
    </rPh>
    <rPh sb="49" eb="51">
      <t>キニュウ</t>
    </rPh>
    <rPh sb="52" eb="54">
      <t>ミトメイン</t>
    </rPh>
    <rPh sb="54" eb="55">
      <t>モ</t>
    </rPh>
    <rPh sb="62" eb="63">
      <t>モラ</t>
    </rPh>
    <rPh sb="75" eb="77">
      <t>ヘンコウ</t>
    </rPh>
    <rPh sb="78" eb="79">
      <t>オオ</t>
    </rPh>
    <rPh sb="81" eb="83">
      <t>カンリ</t>
    </rPh>
    <rPh sb="84" eb="86">
      <t>ヒジョウ</t>
    </rPh>
    <rPh sb="87" eb="89">
      <t>タイヘン</t>
    </rPh>
    <phoneticPr fontId="63"/>
  </si>
  <si>
    <t>社員・応援</t>
    <rPh sb="0" eb="2">
      <t>シャイン</t>
    </rPh>
    <rPh sb="3" eb="5">
      <t>オウエン</t>
    </rPh>
    <phoneticPr fontId="4"/>
  </si>
  <si>
    <t>カンベ</t>
    <phoneticPr fontId="4"/>
  </si>
  <si>
    <t>スズキ</t>
    <phoneticPr fontId="4"/>
  </si>
  <si>
    <t>カタヤマ</t>
    <phoneticPr fontId="4"/>
  </si>
  <si>
    <t>アライ</t>
    <phoneticPr fontId="4"/>
  </si>
  <si>
    <t>ハラダ</t>
    <phoneticPr fontId="4"/>
  </si>
  <si>
    <t>ウエノ</t>
    <phoneticPr fontId="4"/>
  </si>
  <si>
    <t>月</t>
    <rPh sb="0" eb="1">
      <t>ツキ</t>
    </rPh>
    <phoneticPr fontId="4"/>
  </si>
  <si>
    <t>店休日&amp;研修</t>
    <rPh sb="0" eb="3">
      <t>テンキュウビ</t>
    </rPh>
    <rPh sb="4" eb="6">
      <t>ケンシュウ</t>
    </rPh>
    <phoneticPr fontId="4"/>
  </si>
  <si>
    <t>店主会</t>
    <rPh sb="0" eb="3">
      <t>テンシュカイ</t>
    </rPh>
    <phoneticPr fontId="4"/>
  </si>
  <si>
    <r>
      <t xml:space="preserve">3月シフト（駒形）公休8日（仮）
</t>
    </r>
    <r>
      <rPr>
        <sz val="20"/>
        <color rgb="FFFF0000"/>
        <rFont val="HGP創英角ｺﾞｼｯｸUB"/>
        <family val="3"/>
        <charset val="128"/>
      </rPr>
      <t>勤務変更時は必ず佐藤に確認。不在時市村に確認
了承を得てシフト表に記入、認印若しくはサインを貰う
※アルバイトのシフト変更が多く、管理が非常に大変です</t>
    </r>
    <rPh sb="6" eb="8">
      <t>コマガタ</t>
    </rPh>
    <rPh sb="9" eb="11">
      <t>コウキュウ</t>
    </rPh>
    <rPh sb="12" eb="13">
      <t>ニチ</t>
    </rPh>
    <rPh sb="14" eb="15">
      <t>カリ</t>
    </rPh>
    <rPh sb="17" eb="19">
      <t>ヘンコウ</t>
    </rPh>
    <rPh sb="19" eb="20">
      <t>ジ</t>
    </rPh>
    <rPh sb="21" eb="22">
      <t>カナラ</t>
    </rPh>
    <rPh sb="23" eb="25">
      <t>クロダ</t>
    </rPh>
    <rPh sb="25" eb="27">
      <t>サトウ</t>
    </rPh>
    <rPh sb="28" eb="30">
      <t>カクニン</t>
    </rPh>
    <rPh sb="29" eb="31">
      <t>フザイ</t>
    </rPh>
    <rPh sb="31" eb="32">
      <t>ジ</t>
    </rPh>
    <rPh sb="32" eb="34">
      <t>イマイ</t>
    </rPh>
    <rPh sb="34" eb="36">
      <t>イチムラ</t>
    </rPh>
    <rPh sb="37" eb="39">
      <t>カクニン</t>
    </rPh>
    <rPh sb="38" eb="40">
      <t>リョウショウ</t>
    </rPh>
    <rPh sb="41" eb="42">
      <t>エ</t>
    </rPh>
    <rPh sb="46" eb="47">
      <t>ヒョウ</t>
    </rPh>
    <rPh sb="48" eb="50">
      <t>キニュウ</t>
    </rPh>
    <rPh sb="51" eb="53">
      <t>ミトメイン</t>
    </rPh>
    <rPh sb="53" eb="54">
      <t>モ</t>
    </rPh>
    <rPh sb="61" eb="62">
      <t>モラ</t>
    </rPh>
    <rPh sb="74" eb="76">
      <t>ヘンコウ</t>
    </rPh>
    <rPh sb="77" eb="78">
      <t>オオ</t>
    </rPh>
    <rPh sb="80" eb="82">
      <t>カンリ</t>
    </rPh>
    <rPh sb="83" eb="85">
      <t>ヒジョウ</t>
    </rPh>
    <rPh sb="86" eb="88">
      <t>タイヘン</t>
    </rPh>
    <phoneticPr fontId="63"/>
  </si>
  <si>
    <t>春分の日</t>
    <rPh sb="0" eb="2">
      <t>シュンブン</t>
    </rPh>
    <rPh sb="3" eb="4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</si>
</sst>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HGｺﾞｼｯｸE"/>
      <family val="3"/>
      <charset val="128"/>
    </font>
    <font>
      <sz val="6"/>
      <name val="ＭＳ Ｐゴシック"/>
      <family val="3"/>
      <charset val="128"/>
    </font>
    <font>
      <b/>
      <sz val="10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8"/>
      <name val="HGPｺﾞｼｯｸE"/>
      <family val="3"/>
      <charset val="128"/>
    </font>
    <font>
      <sz val="18"/>
      <color rgb="FFFF0000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20"/>
      <color rgb="FFFF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b/>
      <sz val="18"/>
      <name val="HGPｺﾞｼｯｸE"/>
      <family val="3"/>
      <charset val="128"/>
    </font>
    <font>
      <sz val="48"/>
      <name val="HGｺﾞｼｯｸE"/>
      <family val="3"/>
      <charset val="128"/>
    </font>
    <font>
      <sz val="14"/>
      <color rgb="FFFF0000"/>
      <name val="HGｺﾞｼｯｸE"/>
      <family val="3"/>
      <charset val="128"/>
    </font>
    <font>
      <b/>
      <sz val="14"/>
      <color theme="1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b/>
      <sz val="14"/>
      <color theme="4"/>
      <name val="HGｺﾞｼｯｸE"/>
      <family val="3"/>
      <charset val="128"/>
    </font>
    <font>
      <b/>
      <sz val="14"/>
      <color rgb="FFFF0000"/>
      <name val="HGｺﾞｼｯｸE"/>
      <family val="3"/>
      <charset val="128"/>
    </font>
    <font>
      <sz val="14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16"/>
      <name val="HGｺﾞｼｯｸE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name val="HGｺﾞｼｯｸE"/>
      <family val="3"/>
      <charset val="128"/>
    </font>
    <font>
      <b/>
      <sz val="16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rgb="FF00B050"/>
      <name val="HGPｺﾞｼｯｸM"/>
      <family val="3"/>
      <charset val="128"/>
    </font>
    <font>
      <b/>
      <sz val="12"/>
      <color rgb="FF7030A0"/>
      <name val="HGPｺﾞｼｯｸM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HGPｺﾞｼｯｸM"/>
      <family val="3"/>
      <charset val="128"/>
    </font>
    <font>
      <b/>
      <sz val="11"/>
      <color rgb="FFFF0000"/>
      <name val="HGｺﾞｼｯｸE"/>
      <family val="3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sz val="22"/>
      <color indexed="10"/>
      <name val="HGPｺﾞｼｯｸM"/>
      <family val="3"/>
      <charset val="128"/>
    </font>
    <font>
      <sz val="11"/>
      <color rgb="FFFF0000"/>
      <name val="HGｺﾞｼｯｸE"/>
      <family val="3"/>
      <charset val="128"/>
    </font>
    <font>
      <b/>
      <sz val="26"/>
      <color rgb="FFFF0000"/>
      <name val="HGPｺﾞｼｯｸM"/>
      <family val="3"/>
      <charset val="128"/>
    </font>
    <font>
      <b/>
      <sz val="22"/>
      <color rgb="FFFF0000"/>
      <name val="HGPｺﾞｼｯｸM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20"/>
      <color rgb="FFFF0000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2"/>
      <name val="HGPｺﾞｼｯｸE"/>
      <family val="3"/>
      <charset val="128"/>
    </font>
    <font>
      <sz val="12"/>
      <color indexed="8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rgb="FF00B050"/>
      <name val="HGP創英角ｺﾞｼｯｸUB"/>
      <family val="3"/>
      <charset val="128"/>
    </font>
    <font>
      <b/>
      <sz val="16"/>
      <color indexed="8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sz val="11"/>
      <color theme="4"/>
      <name val="HGP創英角ｺﾞｼｯｸUB"/>
      <family val="3"/>
      <charset val="128"/>
    </font>
    <font>
      <sz val="11"/>
      <color theme="4"/>
      <name val="游ゴシック"/>
      <family val="2"/>
      <charset val="128"/>
      <scheme val="minor"/>
    </font>
    <font>
      <sz val="10"/>
      <name val="HGP創英角ｺﾞｼｯｸUB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15" fillId="0" borderId="0" xfId="0" applyFont="1" applyAlignment="1">
      <alignment vertical="top"/>
    </xf>
    <xf numFmtId="0" fontId="15" fillId="0" borderId="1" xfId="0" applyFont="1" applyBorder="1" applyAlignment="1">
      <alignment vertical="top"/>
    </xf>
    <xf numFmtId="0" fontId="7" fillId="0" borderId="5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textRotation="255" wrapText="1"/>
    </xf>
    <xf numFmtId="0" fontId="17" fillId="2" borderId="6" xfId="0" applyFont="1" applyFill="1" applyBorder="1" applyAlignment="1">
      <alignment horizontal="center" vertical="center" textRotation="255" wrapText="1"/>
    </xf>
    <xf numFmtId="0" fontId="18" fillId="2" borderId="6" xfId="0" applyFont="1" applyFill="1" applyBorder="1" applyAlignment="1">
      <alignment horizontal="center" vertical="center" textRotation="255" wrapText="1"/>
    </xf>
    <xf numFmtId="0" fontId="18" fillId="0" borderId="6" xfId="0" applyFont="1" applyBorder="1" applyAlignment="1">
      <alignment horizontal="center" vertical="center" textRotation="255" wrapText="1"/>
    </xf>
    <xf numFmtId="0" fontId="19" fillId="2" borderId="6" xfId="0" applyFont="1" applyFill="1" applyBorder="1" applyAlignment="1">
      <alignment horizontal="center" vertical="center" textRotation="255" wrapText="1"/>
    </xf>
    <xf numFmtId="0" fontId="17" fillId="3" borderId="6" xfId="0" applyFont="1" applyFill="1" applyBorder="1" applyAlignment="1">
      <alignment horizontal="center" vertical="center" textRotation="255" wrapText="1"/>
    </xf>
    <xf numFmtId="0" fontId="20" fillId="2" borderId="6" xfId="0" applyFont="1" applyFill="1" applyBorder="1" applyAlignment="1">
      <alignment horizontal="center" vertical="center" textRotation="255" wrapText="1"/>
    </xf>
    <xf numFmtId="0" fontId="21" fillId="2" borderId="6" xfId="0" applyFont="1" applyFill="1" applyBorder="1" applyAlignment="1">
      <alignment horizontal="center" vertical="center" textRotation="255" wrapText="1"/>
    </xf>
    <xf numFmtId="0" fontId="22" fillId="2" borderId="6" xfId="0" applyFont="1" applyFill="1" applyBorder="1" applyAlignment="1">
      <alignment horizontal="center" vertical="center" textRotation="255"/>
    </xf>
    <xf numFmtId="0" fontId="17" fillId="2" borderId="7" xfId="0" applyFont="1" applyFill="1" applyBorder="1" applyAlignment="1">
      <alignment horizontal="center" vertical="center" textRotation="255" wrapText="1"/>
    </xf>
    <xf numFmtId="0" fontId="17" fillId="2" borderId="14" xfId="0" applyFont="1" applyFill="1" applyBorder="1" applyAlignment="1">
      <alignment horizontal="center" vertical="center" textRotation="255" wrapText="1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1" xfId="0" applyFont="1" applyFill="1" applyBorder="1" applyAlignment="1">
      <alignment horizontal="center" vertical="center" textRotation="255"/>
    </xf>
    <xf numFmtId="0" fontId="23" fillId="2" borderId="0" xfId="0" applyFont="1" applyFill="1" applyAlignment="1">
      <alignment horizontal="center" vertical="center" textRotation="255"/>
    </xf>
    <xf numFmtId="0" fontId="25" fillId="2" borderId="18" xfId="0" applyFont="1" applyFill="1" applyBorder="1" applyAlignment="1">
      <alignment horizontal="center" vertical="center" textRotation="255"/>
    </xf>
    <xf numFmtId="0" fontId="25" fillId="2" borderId="3" xfId="0" applyFont="1" applyFill="1" applyBorder="1" applyAlignment="1">
      <alignment horizontal="center" vertical="center" textRotation="255"/>
    </xf>
    <xf numFmtId="0" fontId="26" fillId="2" borderId="2" xfId="0" applyFont="1" applyFill="1" applyBorder="1" applyAlignment="1">
      <alignment horizontal="center" vertical="center" textRotation="255"/>
    </xf>
    <xf numFmtId="0" fontId="26" fillId="2" borderId="4" xfId="0" applyFont="1" applyFill="1" applyBorder="1" applyAlignment="1">
      <alignment horizontal="center" vertical="center" textRotation="255"/>
    </xf>
    <xf numFmtId="0" fontId="26" fillId="0" borderId="4" xfId="0" applyFont="1" applyBorder="1">
      <alignment vertical="center"/>
    </xf>
    <xf numFmtId="0" fontId="27" fillId="0" borderId="0" xfId="0" applyFont="1">
      <alignment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7" fillId="0" borderId="22" xfId="0" applyFont="1" applyBorder="1">
      <alignment vertical="center"/>
    </xf>
    <xf numFmtId="0" fontId="28" fillId="2" borderId="33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3" fillId="2" borderId="53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 shrinkToFit="1"/>
    </xf>
    <xf numFmtId="0" fontId="25" fillId="2" borderId="33" xfId="0" applyFont="1" applyFill="1" applyBorder="1" applyAlignment="1">
      <alignment horizontal="center" vertical="center" shrinkToFit="1"/>
    </xf>
    <xf numFmtId="0" fontId="25" fillId="2" borderId="25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  <xf numFmtId="20" fontId="38" fillId="8" borderId="35" xfId="0" applyNumberFormat="1" applyFont="1" applyFill="1" applyBorder="1" applyAlignment="1">
      <alignment horizontal="center" vertical="center" wrapText="1"/>
    </xf>
    <xf numFmtId="20" fontId="38" fillId="8" borderId="52" xfId="0" applyNumberFormat="1" applyFont="1" applyFill="1" applyBorder="1" applyAlignment="1">
      <alignment horizontal="center" vertical="center" wrapText="1"/>
    </xf>
    <xf numFmtId="20" fontId="41" fillId="8" borderId="52" xfId="0" applyNumberFormat="1" applyFont="1" applyFill="1" applyBorder="1" applyAlignment="1">
      <alignment horizontal="center" vertical="center"/>
    </xf>
    <xf numFmtId="20" fontId="33" fillId="8" borderId="52" xfId="0" applyNumberFormat="1" applyFont="1" applyFill="1" applyBorder="1" applyAlignment="1">
      <alignment horizontal="center" vertical="center" wrapText="1"/>
    </xf>
    <xf numFmtId="20" fontId="42" fillId="8" borderId="52" xfId="0" applyNumberFormat="1" applyFont="1" applyFill="1" applyBorder="1" applyAlignment="1">
      <alignment horizontal="center" vertical="center"/>
    </xf>
    <xf numFmtId="20" fontId="38" fillId="8" borderId="53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shrinkToFit="1"/>
    </xf>
    <xf numFmtId="0" fontId="25" fillId="9" borderId="0" xfId="0" applyFont="1" applyFill="1" applyAlignment="1">
      <alignment horizontal="center" vertical="center"/>
    </xf>
    <xf numFmtId="0" fontId="39" fillId="9" borderId="21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>
      <alignment vertical="center"/>
    </xf>
    <xf numFmtId="0" fontId="27" fillId="9" borderId="0" xfId="0" applyFont="1" applyFill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2" fillId="2" borderId="22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20" fontId="25" fillId="2" borderId="34" xfId="0" applyNumberFormat="1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27" fillId="2" borderId="0" xfId="0" applyFont="1" applyFill="1">
      <alignment vertical="center"/>
    </xf>
    <xf numFmtId="0" fontId="34" fillId="2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26" fillId="11" borderId="62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10" borderId="0" xfId="0" applyFont="1" applyFill="1">
      <alignment vertical="center"/>
    </xf>
    <xf numFmtId="0" fontId="51" fillId="0" borderId="0" xfId="0" applyFont="1">
      <alignment vertical="center"/>
    </xf>
    <xf numFmtId="0" fontId="51" fillId="2" borderId="0" xfId="0" applyFont="1" applyFill="1">
      <alignment vertical="center"/>
    </xf>
    <xf numFmtId="0" fontId="51" fillId="2" borderId="0" xfId="0" applyFont="1" applyFill="1" applyAlignment="1">
      <alignment horizontal="left" vertical="center"/>
    </xf>
    <xf numFmtId="20" fontId="3" fillId="2" borderId="0" xfId="0" applyNumberFormat="1" applyFont="1" applyFill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11" borderId="62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 wrapText="1"/>
    </xf>
    <xf numFmtId="0" fontId="26" fillId="6" borderId="5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 wrapText="1"/>
    </xf>
    <xf numFmtId="0" fontId="44" fillId="6" borderId="52" xfId="0" applyFont="1" applyFill="1" applyBorder="1" applyAlignment="1">
      <alignment horizontal="center" vertical="center"/>
    </xf>
    <xf numFmtId="0" fontId="25" fillId="6" borderId="55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3" fillId="6" borderId="22" xfId="0" applyFont="1" applyFill="1" applyBorder="1" applyAlignment="1">
      <alignment horizontal="center" vertical="center"/>
    </xf>
    <xf numFmtId="0" fontId="56" fillId="6" borderId="22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 shrinkToFit="1"/>
    </xf>
    <xf numFmtId="0" fontId="38" fillId="6" borderId="22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/>
    </xf>
    <xf numFmtId="0" fontId="42" fillId="6" borderId="22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22" xfId="0" applyFont="1" applyBorder="1" applyAlignment="1">
      <alignment vertical="top"/>
    </xf>
    <xf numFmtId="0" fontId="16" fillId="2" borderId="22" xfId="0" applyFont="1" applyFill="1" applyBorder="1" applyAlignment="1">
      <alignment horizontal="center" vertical="center" textRotation="255" wrapText="1"/>
    </xf>
    <xf numFmtId="0" fontId="17" fillId="2" borderId="22" xfId="0" applyFont="1" applyFill="1" applyBorder="1" applyAlignment="1">
      <alignment horizontal="center" vertical="center" textRotation="255" wrapText="1"/>
    </xf>
    <xf numFmtId="0" fontId="18" fillId="2" borderId="22" xfId="0" applyFont="1" applyFill="1" applyBorder="1" applyAlignment="1">
      <alignment horizontal="center" vertical="center" textRotation="255" wrapText="1"/>
    </xf>
    <xf numFmtId="0" fontId="18" fillId="0" borderId="22" xfId="0" applyFont="1" applyBorder="1" applyAlignment="1">
      <alignment horizontal="center" vertical="center" textRotation="255" wrapText="1"/>
    </xf>
    <xf numFmtId="0" fontId="19" fillId="2" borderId="22" xfId="0" applyFont="1" applyFill="1" applyBorder="1" applyAlignment="1">
      <alignment horizontal="center" vertical="center" textRotation="255" wrapText="1"/>
    </xf>
    <xf numFmtId="0" fontId="17" fillId="3" borderId="22" xfId="0" applyFont="1" applyFill="1" applyBorder="1" applyAlignment="1">
      <alignment horizontal="center" vertical="center" textRotation="255" wrapText="1"/>
    </xf>
    <xf numFmtId="0" fontId="21" fillId="2" borderId="22" xfId="0" applyFont="1" applyFill="1" applyBorder="1" applyAlignment="1">
      <alignment horizontal="center" vertical="center" textRotation="255" wrapText="1"/>
    </xf>
    <xf numFmtId="0" fontId="20" fillId="2" borderId="22" xfId="0" applyFont="1" applyFill="1" applyBorder="1" applyAlignment="1">
      <alignment horizontal="center" vertical="center" textRotation="255" wrapText="1"/>
    </xf>
    <xf numFmtId="0" fontId="22" fillId="2" borderId="22" xfId="0" applyFont="1" applyFill="1" applyBorder="1" applyAlignment="1">
      <alignment horizontal="center" vertical="center" textRotation="255"/>
    </xf>
    <xf numFmtId="0" fontId="23" fillId="2" borderId="22" xfId="0" applyFont="1" applyFill="1" applyBorder="1" applyAlignment="1">
      <alignment horizontal="center" vertical="center" textRotation="255"/>
    </xf>
    <xf numFmtId="0" fontId="25" fillId="2" borderId="22" xfId="0" applyFont="1" applyFill="1" applyBorder="1" applyAlignment="1">
      <alignment horizontal="center" vertical="center" textRotation="255"/>
    </xf>
    <xf numFmtId="0" fontId="25" fillId="9" borderId="22" xfId="0" applyFont="1" applyFill="1" applyBorder="1" applyAlignment="1">
      <alignment horizontal="center" vertical="center" textRotation="255"/>
    </xf>
    <xf numFmtId="0" fontId="26" fillId="2" borderId="22" xfId="0" applyFont="1" applyFill="1" applyBorder="1" applyAlignment="1">
      <alignment horizontal="center" vertical="center" textRotation="255"/>
    </xf>
    <xf numFmtId="0" fontId="32" fillId="2" borderId="22" xfId="0" applyFont="1" applyFill="1" applyBorder="1" applyAlignment="1">
      <alignment vertical="center"/>
    </xf>
    <xf numFmtId="0" fontId="28" fillId="2" borderId="22" xfId="0" applyFont="1" applyFill="1" applyBorder="1" applyAlignment="1">
      <alignment vertical="center" wrapText="1"/>
    </xf>
    <xf numFmtId="0" fontId="28" fillId="2" borderId="22" xfId="0" applyFont="1" applyFill="1" applyBorder="1" applyAlignment="1">
      <alignment vertical="center"/>
    </xf>
    <xf numFmtId="0" fontId="33" fillId="2" borderId="22" xfId="0" applyFont="1" applyFill="1" applyBorder="1" applyAlignment="1">
      <alignment horizontal="center" vertical="center"/>
    </xf>
    <xf numFmtId="20" fontId="25" fillId="2" borderId="22" xfId="0" applyNumberFormat="1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10" borderId="22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20" fontId="42" fillId="6" borderId="22" xfId="0" applyNumberFormat="1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 wrapText="1"/>
    </xf>
    <xf numFmtId="20" fontId="34" fillId="2" borderId="22" xfId="0" applyNumberFormat="1" applyFont="1" applyFill="1" applyBorder="1" applyAlignment="1">
      <alignment horizontal="center" vertical="center" wrapText="1"/>
    </xf>
    <xf numFmtId="20" fontId="38" fillId="2" borderId="22" xfId="0" applyNumberFormat="1" applyFont="1" applyFill="1" applyBorder="1" applyAlignment="1">
      <alignment horizontal="center" vertical="center" wrapText="1"/>
    </xf>
    <xf numFmtId="20" fontId="42" fillId="2" borderId="22" xfId="0" applyNumberFormat="1" applyFont="1" applyFill="1" applyBorder="1" applyAlignment="1">
      <alignment horizontal="center" vertical="center"/>
    </xf>
    <xf numFmtId="0" fontId="57" fillId="6" borderId="22" xfId="0" applyFont="1" applyFill="1" applyBorder="1" applyAlignment="1">
      <alignment horizontal="center" vertical="center"/>
    </xf>
    <xf numFmtId="0" fontId="57" fillId="7" borderId="22" xfId="0" applyFont="1" applyFill="1" applyBorder="1" applyAlignment="1">
      <alignment horizontal="center" vertical="center"/>
    </xf>
    <xf numFmtId="0" fontId="57" fillId="2" borderId="37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0" fontId="41" fillId="7" borderId="22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3" fillId="0" borderId="37" xfId="0" applyFont="1" applyBorder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3" fillId="9" borderId="37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15" fillId="0" borderId="54" xfId="0" applyFont="1" applyBorder="1" applyAlignment="1">
      <alignment vertical="top"/>
    </xf>
    <xf numFmtId="0" fontId="23" fillId="2" borderId="54" xfId="0" applyFont="1" applyFill="1" applyBorder="1" applyAlignment="1">
      <alignment horizontal="center" vertical="center" textRotation="255"/>
    </xf>
    <xf numFmtId="0" fontId="26" fillId="2" borderId="54" xfId="0" applyFont="1" applyFill="1" applyBorder="1" applyAlignment="1">
      <alignment horizontal="center" vertical="center" textRotation="255"/>
    </xf>
    <xf numFmtId="0" fontId="25" fillId="6" borderId="54" xfId="0" applyFont="1" applyFill="1" applyBorder="1" applyAlignment="1">
      <alignment horizontal="center" vertical="center" shrinkToFit="1"/>
    </xf>
    <xf numFmtId="0" fontId="25" fillId="7" borderId="54" xfId="0" applyFont="1" applyFill="1" applyBorder="1" applyAlignment="1">
      <alignment horizontal="center" vertical="center" shrinkToFit="1"/>
    </xf>
    <xf numFmtId="0" fontId="26" fillId="2" borderId="41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 shrinkToFit="1"/>
    </xf>
    <xf numFmtId="0" fontId="47" fillId="2" borderId="41" xfId="0" applyFont="1" applyFill="1" applyBorder="1" applyAlignment="1">
      <alignment horizontal="center" vertical="center"/>
    </xf>
    <xf numFmtId="0" fontId="26" fillId="11" borderId="46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6" borderId="22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 shrinkToFit="1"/>
    </xf>
    <xf numFmtId="0" fontId="38" fillId="6" borderId="22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41" fillId="7" borderId="22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/>
    </xf>
    <xf numFmtId="0" fontId="42" fillId="6" borderId="22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8" fillId="10" borderId="22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26" fillId="11" borderId="46" xfId="0" applyFont="1" applyFill="1" applyBorder="1" applyAlignment="1">
      <alignment horizontal="center" vertical="center"/>
    </xf>
    <xf numFmtId="0" fontId="57" fillId="7" borderId="37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vertical="center"/>
    </xf>
    <xf numFmtId="0" fontId="26" fillId="10" borderId="41" xfId="0" applyFont="1" applyFill="1" applyBorder="1" applyAlignment="1">
      <alignment horizontal="center" vertical="center"/>
    </xf>
    <xf numFmtId="0" fontId="57" fillId="10" borderId="22" xfId="0" applyFont="1" applyFill="1" applyBorder="1" applyAlignment="1">
      <alignment horizontal="center" vertical="center"/>
    </xf>
    <xf numFmtId="0" fontId="25" fillId="10" borderId="54" xfId="0" applyFont="1" applyFill="1" applyBorder="1" applyAlignment="1">
      <alignment horizontal="center" vertical="center" shrinkToFit="1"/>
    </xf>
    <xf numFmtId="0" fontId="39" fillId="10" borderId="21" xfId="0" applyFont="1" applyFill="1" applyBorder="1" applyAlignment="1">
      <alignment vertical="center"/>
    </xf>
    <xf numFmtId="0" fontId="27" fillId="10" borderId="37" xfId="0" applyFont="1" applyFill="1" applyBorder="1" applyAlignment="1">
      <alignment horizontal="center" vertical="center"/>
    </xf>
    <xf numFmtId="0" fontId="53" fillId="10" borderId="0" xfId="0" applyFont="1" applyFill="1" applyBorder="1" applyAlignment="1">
      <alignment vertical="center"/>
    </xf>
    <xf numFmtId="0" fontId="3" fillId="10" borderId="0" xfId="0" applyFont="1" applyFill="1">
      <alignment vertical="center"/>
    </xf>
    <xf numFmtId="0" fontId="39" fillId="2" borderId="2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5" fillId="8" borderId="22" xfId="0" applyFont="1" applyFill="1" applyBorder="1" applyAlignment="1">
      <alignment horizontal="center" vertical="center" textRotation="255"/>
    </xf>
    <xf numFmtId="20" fontId="33" fillId="2" borderId="22" xfId="0" applyNumberFormat="1" applyFont="1" applyFill="1" applyBorder="1" applyAlignment="1">
      <alignment horizontal="center" vertical="center" wrapText="1"/>
    </xf>
    <xf numFmtId="20" fontId="41" fillId="2" borderId="22" xfId="0" applyNumberFormat="1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 textRotation="255" wrapText="1"/>
    </xf>
    <xf numFmtId="0" fontId="25" fillId="12" borderId="22" xfId="0" applyFont="1" applyFill="1" applyBorder="1" applyAlignment="1">
      <alignment horizontal="center" vertical="center" textRotation="255"/>
    </xf>
    <xf numFmtId="0" fontId="32" fillId="12" borderId="22" xfId="0" applyFont="1" applyFill="1" applyBorder="1" applyAlignment="1">
      <alignment horizontal="center" vertical="center"/>
    </xf>
    <xf numFmtId="0" fontId="34" fillId="12" borderId="22" xfId="0" applyFont="1" applyFill="1" applyBorder="1" applyAlignment="1">
      <alignment horizontal="center" vertical="center" wrapText="1"/>
    </xf>
    <xf numFmtId="0" fontId="25" fillId="12" borderId="22" xfId="0" applyFont="1" applyFill="1" applyBorder="1" applyAlignment="1">
      <alignment horizontal="center" vertical="center"/>
    </xf>
    <xf numFmtId="0" fontId="41" fillId="12" borderId="22" xfId="0" applyFont="1" applyFill="1" applyBorder="1" applyAlignment="1">
      <alignment horizontal="center" vertical="center"/>
    </xf>
    <xf numFmtId="20" fontId="33" fillId="12" borderId="22" xfId="0" applyNumberFormat="1" applyFont="1" applyFill="1" applyBorder="1" applyAlignment="1">
      <alignment horizontal="center" vertical="center" wrapText="1"/>
    </xf>
    <xf numFmtId="0" fontId="42" fillId="12" borderId="22" xfId="0" applyFont="1" applyFill="1" applyBorder="1" applyAlignment="1">
      <alignment horizontal="center" vertical="center"/>
    </xf>
    <xf numFmtId="0" fontId="18" fillId="12" borderId="22" xfId="0" applyFont="1" applyFill="1" applyBorder="1" applyAlignment="1">
      <alignment horizontal="center" vertical="center" textRotation="255" wrapText="1"/>
    </xf>
    <xf numFmtId="0" fontId="33" fillId="12" borderId="22" xfId="0" applyFont="1" applyFill="1" applyBorder="1" applyAlignment="1">
      <alignment horizontal="center" vertical="center" wrapText="1"/>
    </xf>
    <xf numFmtId="20" fontId="38" fillId="12" borderId="22" xfId="0" applyNumberFormat="1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 vertical="center" textRotation="255" wrapText="1"/>
    </xf>
    <xf numFmtId="20" fontId="42" fillId="12" borderId="22" xfId="0" applyNumberFormat="1" applyFont="1" applyFill="1" applyBorder="1" applyAlignment="1">
      <alignment horizontal="center" vertical="center"/>
    </xf>
    <xf numFmtId="0" fontId="44" fillId="12" borderId="22" xfId="0" applyFont="1" applyFill="1" applyBorder="1" applyAlignment="1">
      <alignment horizontal="center" vertical="center"/>
    </xf>
    <xf numFmtId="0" fontId="20" fillId="12" borderId="22" xfId="0" applyFont="1" applyFill="1" applyBorder="1" applyAlignment="1">
      <alignment horizontal="center" vertical="center" textRotation="255" wrapText="1"/>
    </xf>
    <xf numFmtId="0" fontId="22" fillId="12" borderId="22" xfId="0" applyFont="1" applyFill="1" applyBorder="1" applyAlignment="1">
      <alignment horizontal="center" vertical="center" textRotation="255"/>
    </xf>
    <xf numFmtId="0" fontId="38" fillId="12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textRotation="255"/>
    </xf>
    <xf numFmtId="0" fontId="17" fillId="0" borderId="22" xfId="0" applyFont="1" applyFill="1" applyBorder="1" applyAlignment="1">
      <alignment horizontal="center" vertical="center" textRotation="255" wrapText="1"/>
    </xf>
    <xf numFmtId="0" fontId="26" fillId="11" borderId="22" xfId="0" applyFont="1" applyFill="1" applyBorder="1" applyAlignment="1">
      <alignment horizontal="center" vertical="center"/>
    </xf>
    <xf numFmtId="0" fontId="26" fillId="11" borderId="46" xfId="0" applyFont="1" applyFill="1" applyBorder="1" applyAlignment="1">
      <alignment horizontal="center" vertical="center"/>
    </xf>
    <xf numFmtId="0" fontId="28" fillId="10" borderId="22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32" fillId="13" borderId="22" xfId="0" applyFont="1" applyFill="1" applyBorder="1" applyAlignment="1">
      <alignment horizontal="center" vertical="center"/>
    </xf>
    <xf numFmtId="0" fontId="32" fillId="5" borderId="22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47" fillId="2" borderId="57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center" vertical="center"/>
    </xf>
    <xf numFmtId="0" fontId="42" fillId="12" borderId="27" xfId="0" applyFont="1" applyFill="1" applyBorder="1" applyAlignment="1">
      <alignment horizontal="center" vertical="center"/>
    </xf>
    <xf numFmtId="20" fontId="25" fillId="2" borderId="27" xfId="0" applyNumberFormat="1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 shrinkToFit="1"/>
    </xf>
    <xf numFmtId="0" fontId="26" fillId="12" borderId="18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26" fillId="8" borderId="18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14" borderId="18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26" fillId="11" borderId="4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28" fillId="10" borderId="2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6" borderId="22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 shrinkToFit="1"/>
    </xf>
    <xf numFmtId="0" fontId="38" fillId="6" borderId="22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1" fillId="7" borderId="22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center" vertical="center" wrapText="1"/>
    </xf>
    <xf numFmtId="0" fontId="60" fillId="0" borderId="0" xfId="1" applyFont="1" applyAlignment="1">
      <alignment vertical="center" shrinkToFit="1"/>
    </xf>
    <xf numFmtId="0" fontId="64" fillId="0" borderId="28" xfId="1" applyFont="1" applyBorder="1" applyAlignment="1">
      <alignment horizontal="center" vertical="center" textRotation="255" shrinkToFit="1"/>
    </xf>
    <xf numFmtId="0" fontId="64" fillId="0" borderId="6" xfId="1" applyFont="1" applyBorder="1" applyAlignment="1">
      <alignment horizontal="center" vertical="center" textRotation="255" shrinkToFit="1"/>
    </xf>
    <xf numFmtId="0" fontId="64" fillId="0" borderId="6" xfId="1" applyFont="1" applyBorder="1" applyAlignment="1">
      <alignment horizontal="center" vertical="center" textRotation="255" wrapText="1" shrinkToFit="1"/>
    </xf>
    <xf numFmtId="0" fontId="64" fillId="15" borderId="6" xfId="1" applyFont="1" applyFill="1" applyBorder="1" applyAlignment="1">
      <alignment horizontal="center" vertical="center" textRotation="255" wrapText="1" shrinkToFit="1"/>
    </xf>
    <xf numFmtId="0" fontId="65" fillId="15" borderId="6" xfId="1" applyFont="1" applyFill="1" applyBorder="1" applyAlignment="1">
      <alignment horizontal="center" vertical="center" textRotation="255" wrapText="1" shrinkToFit="1"/>
    </xf>
    <xf numFmtId="0" fontId="64" fillId="15" borderId="6" xfId="1" applyFont="1" applyFill="1" applyBorder="1" applyAlignment="1">
      <alignment horizontal="center" vertical="center" textRotation="255" shrinkToFit="1"/>
    </xf>
    <xf numFmtId="0" fontId="64" fillId="0" borderId="30" xfId="1" applyFont="1" applyBorder="1" applyAlignment="1">
      <alignment horizontal="center" vertical="center" textRotation="255" wrapText="1" shrinkToFit="1"/>
    </xf>
    <xf numFmtId="0" fontId="60" fillId="0" borderId="0" xfId="1" applyFont="1" applyAlignment="1">
      <alignment horizontal="center" shrinkToFit="1"/>
    </xf>
    <xf numFmtId="0" fontId="60" fillId="0" borderId="0" xfId="1" applyFont="1" applyAlignment="1">
      <alignment horizontal="center"/>
    </xf>
    <xf numFmtId="38" fontId="60" fillId="0" borderId="0" xfId="2" applyFont="1" applyFill="1" applyAlignment="1">
      <alignment vertical="center" shrinkToFit="1"/>
    </xf>
    <xf numFmtId="0" fontId="60" fillId="0" borderId="0" xfId="1" applyFont="1">
      <alignment vertical="center"/>
    </xf>
    <xf numFmtId="0" fontId="64" fillId="0" borderId="69" xfId="1" applyFont="1" applyBorder="1" applyAlignment="1">
      <alignment horizontal="center" vertical="center" textRotation="255" shrinkToFit="1"/>
    </xf>
    <xf numFmtId="0" fontId="64" fillId="0" borderId="70" xfId="1" applyFont="1" applyBorder="1" applyAlignment="1">
      <alignment horizontal="center" vertical="center" textRotation="255" shrinkToFit="1"/>
    </xf>
    <xf numFmtId="0" fontId="64" fillId="15" borderId="70" xfId="1" applyFont="1" applyFill="1" applyBorder="1" applyAlignment="1">
      <alignment horizontal="center" vertical="center" textRotation="255" shrinkToFit="1"/>
    </xf>
    <xf numFmtId="0" fontId="65" fillId="15" borderId="70" xfId="1" applyFont="1" applyFill="1" applyBorder="1" applyAlignment="1">
      <alignment horizontal="center" vertical="center" textRotation="255" shrinkToFit="1"/>
    </xf>
    <xf numFmtId="0" fontId="67" fillId="0" borderId="71" xfId="1" applyFont="1" applyBorder="1" applyAlignment="1">
      <alignment horizontal="center" vertical="center" textRotation="255" wrapText="1" shrinkToFit="1"/>
    </xf>
    <xf numFmtId="0" fontId="60" fillId="0" borderId="22" xfId="1" applyFont="1" applyBorder="1" applyAlignment="1">
      <alignment horizontal="center" vertical="center"/>
    </xf>
    <xf numFmtId="0" fontId="60" fillId="0" borderId="37" xfId="1" applyFont="1" applyBorder="1" applyAlignment="1">
      <alignment horizontal="center" vertical="center"/>
    </xf>
    <xf numFmtId="0" fontId="60" fillId="0" borderId="64" xfId="1" applyFont="1" applyBorder="1" applyAlignment="1">
      <alignment horizontal="center" vertical="center"/>
    </xf>
    <xf numFmtId="0" fontId="60" fillId="0" borderId="18" xfId="1" applyFont="1" applyBorder="1" applyAlignment="1">
      <alignment horizontal="center" vertical="center"/>
    </xf>
    <xf numFmtId="0" fontId="60" fillId="15" borderId="18" xfId="1" applyFont="1" applyFill="1" applyBorder="1" applyAlignment="1">
      <alignment horizontal="center" vertical="center"/>
    </xf>
    <xf numFmtId="0" fontId="60" fillId="0" borderId="0" xfId="1" applyFont="1" applyAlignment="1">
      <alignment horizontal="center" vertical="center"/>
    </xf>
    <xf numFmtId="0" fontId="60" fillId="0" borderId="22" xfId="1" applyFont="1" applyBorder="1">
      <alignment vertical="center"/>
    </xf>
    <xf numFmtId="0" fontId="60" fillId="0" borderId="37" xfId="1" applyFont="1" applyBorder="1">
      <alignment vertical="center"/>
    </xf>
    <xf numFmtId="0" fontId="60" fillId="0" borderId="22" xfId="1" applyFont="1" applyBorder="1" applyAlignment="1">
      <alignment horizontal="center" vertical="center"/>
    </xf>
    <xf numFmtId="0" fontId="60" fillId="0" borderId="64" xfId="1" applyFont="1" applyBorder="1">
      <alignment vertical="center"/>
    </xf>
    <xf numFmtId="0" fontId="72" fillId="0" borderId="18" xfId="1" applyFont="1" applyBorder="1" applyAlignment="1">
      <alignment horizontal="center" vertical="center"/>
    </xf>
    <xf numFmtId="0" fontId="60" fillId="0" borderId="50" xfId="1" applyFont="1" applyBorder="1" applyAlignment="1">
      <alignment horizontal="center" vertical="center"/>
    </xf>
    <xf numFmtId="0" fontId="60" fillId="0" borderId="41" xfId="1" applyFont="1" applyBorder="1" applyAlignment="1">
      <alignment horizontal="center" vertical="center"/>
    </xf>
    <xf numFmtId="38" fontId="60" fillId="0" borderId="54" xfId="2" applyFont="1" applyFill="1" applyBorder="1">
      <alignment vertical="center"/>
    </xf>
    <xf numFmtId="0" fontId="60" fillId="0" borderId="41" xfId="1" applyFont="1" applyBorder="1">
      <alignment vertical="center"/>
    </xf>
    <xf numFmtId="0" fontId="70" fillId="0" borderId="22" xfId="3" applyFont="1" applyBorder="1" applyAlignment="1">
      <alignment vertical="center" shrinkToFit="1"/>
    </xf>
    <xf numFmtId="0" fontId="71" fillId="0" borderId="22" xfId="1" applyFont="1" applyBorder="1" applyAlignment="1">
      <alignment horizontal="center" vertical="center"/>
    </xf>
    <xf numFmtId="0" fontId="70" fillId="0" borderId="22" xfId="3" applyFont="1" applyBorder="1" applyAlignment="1">
      <alignment horizontal="center" vertical="center" wrapText="1"/>
    </xf>
    <xf numFmtId="0" fontId="73" fillId="0" borderId="54" xfId="3" applyFont="1" applyBorder="1" applyAlignment="1">
      <alignment horizontal="center" vertical="center" wrapText="1"/>
    </xf>
    <xf numFmtId="0" fontId="60" fillId="15" borderId="22" xfId="1" applyFont="1" applyFill="1" applyBorder="1" applyAlignment="1">
      <alignment horizontal="center" vertical="center"/>
    </xf>
    <xf numFmtId="0" fontId="60" fillId="0" borderId="54" xfId="1" applyFont="1" applyBorder="1" applyAlignment="1">
      <alignment horizontal="center" vertical="center"/>
    </xf>
    <xf numFmtId="0" fontId="75" fillId="0" borderId="54" xfId="3" applyFont="1" applyBorder="1" applyAlignment="1">
      <alignment horizontal="center" vertical="center" wrapText="1"/>
    </xf>
    <xf numFmtId="0" fontId="65" fillId="15" borderId="22" xfId="1" applyFont="1" applyFill="1" applyBorder="1" applyAlignment="1">
      <alignment horizontal="center" vertical="center"/>
    </xf>
    <xf numFmtId="0" fontId="72" fillId="0" borderId="22" xfId="1" applyFont="1" applyBorder="1" applyAlignment="1">
      <alignment horizontal="center" vertical="center"/>
    </xf>
    <xf numFmtId="0" fontId="70" fillId="0" borderId="22" xfId="3" applyFont="1" applyBorder="1" applyAlignment="1">
      <alignment horizontal="center" vertical="center"/>
    </xf>
    <xf numFmtId="0" fontId="76" fillId="0" borderId="54" xfId="3" applyFont="1" applyBorder="1" applyAlignment="1">
      <alignment horizontal="center" vertical="center" wrapText="1"/>
    </xf>
    <xf numFmtId="0" fontId="72" fillId="15" borderId="22" xfId="1" applyFont="1" applyFill="1" applyBorder="1" applyAlignment="1">
      <alignment horizontal="center" vertical="center"/>
    </xf>
    <xf numFmtId="0" fontId="69" fillId="0" borderId="22" xfId="3" applyFont="1" applyBorder="1" applyAlignment="1">
      <alignment horizontal="center" vertical="center"/>
    </xf>
    <xf numFmtId="0" fontId="60" fillId="0" borderId="45" xfId="1" applyFont="1" applyBorder="1">
      <alignment vertical="center"/>
    </xf>
    <xf numFmtId="0" fontId="70" fillId="0" borderId="46" xfId="3" applyFont="1" applyBorder="1" applyAlignment="1">
      <alignment vertical="center" shrinkToFit="1"/>
    </xf>
    <xf numFmtId="0" fontId="71" fillId="0" borderId="46" xfId="1" applyFont="1" applyBorder="1" applyAlignment="1">
      <alignment horizontal="center" vertical="center"/>
    </xf>
    <xf numFmtId="0" fontId="70" fillId="0" borderId="46" xfId="3" applyFont="1" applyBorder="1" applyAlignment="1">
      <alignment horizontal="center" vertical="center" wrapText="1"/>
    </xf>
    <xf numFmtId="0" fontId="75" fillId="0" borderId="65" xfId="3" applyFont="1" applyBorder="1" applyAlignment="1">
      <alignment horizontal="center" vertical="center" wrapText="1"/>
    </xf>
    <xf numFmtId="0" fontId="60" fillId="0" borderId="45" xfId="1" applyFont="1" applyBorder="1" applyAlignment="1">
      <alignment horizontal="center" vertical="center"/>
    </xf>
    <xf numFmtId="0" fontId="60" fillId="0" borderId="46" xfId="1" applyFont="1" applyBorder="1" applyAlignment="1">
      <alignment horizontal="center" vertical="center"/>
    </xf>
    <xf numFmtId="0" fontId="60" fillId="15" borderId="46" xfId="1" applyFont="1" applyFill="1" applyBorder="1" applyAlignment="1">
      <alignment horizontal="center" vertical="center"/>
    </xf>
    <xf numFmtId="0" fontId="60" fillId="0" borderId="65" xfId="1" applyFont="1" applyBorder="1" applyAlignment="1">
      <alignment horizontal="center" vertical="center"/>
    </xf>
    <xf numFmtId="0" fontId="60" fillId="0" borderId="72" xfId="1" applyFont="1" applyBorder="1">
      <alignment vertical="center"/>
    </xf>
    <xf numFmtId="0" fontId="70" fillId="0" borderId="52" xfId="3" applyFont="1" applyBorder="1" applyAlignment="1">
      <alignment vertical="center" shrinkToFit="1"/>
    </xf>
    <xf numFmtId="0" fontId="71" fillId="0" borderId="52" xfId="1" applyFont="1" applyBorder="1" applyAlignment="1">
      <alignment horizontal="center" vertical="center"/>
    </xf>
    <xf numFmtId="0" fontId="70" fillId="0" borderId="52" xfId="3" applyFont="1" applyBorder="1" applyAlignment="1">
      <alignment horizontal="center" vertical="center"/>
    </xf>
    <xf numFmtId="0" fontId="75" fillId="0" borderId="53" xfId="3" applyFont="1" applyBorder="1" applyAlignment="1">
      <alignment horizontal="center" vertical="center" wrapText="1"/>
    </xf>
    <xf numFmtId="0" fontId="60" fillId="0" borderId="58" xfId="1" applyFont="1" applyBorder="1" applyAlignment="1">
      <alignment horizontal="center" vertical="center"/>
    </xf>
    <xf numFmtId="0" fontId="75" fillId="0" borderId="37" xfId="3" applyFont="1" applyBorder="1" applyAlignment="1">
      <alignment horizontal="center" vertical="center" wrapText="1"/>
    </xf>
    <xf numFmtId="0" fontId="69" fillId="0" borderId="18" xfId="1" applyFont="1" applyBorder="1" applyAlignment="1">
      <alignment horizontal="center" vertical="center"/>
    </xf>
    <xf numFmtId="0" fontId="64" fillId="0" borderId="18" xfId="1" applyFont="1" applyBorder="1" applyAlignment="1">
      <alignment horizontal="center" vertical="center" wrapText="1"/>
    </xf>
    <xf numFmtId="0" fontId="64" fillId="0" borderId="29" xfId="1" applyFont="1" applyBorder="1" applyAlignment="1">
      <alignment horizontal="center" vertical="center" wrapText="1"/>
    </xf>
    <xf numFmtId="0" fontId="72" fillId="0" borderId="64" xfId="1" applyFont="1" applyBorder="1" applyAlignment="1">
      <alignment horizontal="center" vertical="center"/>
    </xf>
    <xf numFmtId="0" fontId="72" fillId="15" borderId="18" xfId="1" applyFont="1" applyFill="1" applyBorder="1" applyAlignment="1">
      <alignment horizontal="center" vertical="center"/>
    </xf>
    <xf numFmtId="38" fontId="60" fillId="0" borderId="0" xfId="1" applyNumberFormat="1" applyFont="1">
      <alignment vertical="center"/>
    </xf>
    <xf numFmtId="0" fontId="71" fillId="0" borderId="22" xfId="1" applyFont="1" applyBorder="1">
      <alignment vertical="center"/>
    </xf>
    <xf numFmtId="0" fontId="69" fillId="0" borderId="22" xfId="1" applyFont="1" applyBorder="1" applyAlignment="1">
      <alignment horizontal="center" vertical="center"/>
    </xf>
    <xf numFmtId="0" fontId="64" fillId="0" borderId="22" xfId="1" applyFont="1" applyBorder="1" applyAlignment="1">
      <alignment horizontal="center" vertical="center" wrapText="1"/>
    </xf>
    <xf numFmtId="0" fontId="64" fillId="0" borderId="37" xfId="1" applyFont="1" applyBorder="1" applyAlignment="1">
      <alignment horizontal="center" vertical="center" wrapText="1"/>
    </xf>
    <xf numFmtId="0" fontId="69" fillId="0" borderId="22" xfId="1" applyFont="1" applyBorder="1">
      <alignment vertical="center"/>
    </xf>
    <xf numFmtId="0" fontId="72" fillId="0" borderId="45" xfId="1" applyFont="1" applyBorder="1" applyAlignment="1">
      <alignment horizontal="center" vertical="center"/>
    </xf>
    <xf numFmtId="0" fontId="72" fillId="0" borderId="46" xfId="1" applyFont="1" applyBorder="1" applyAlignment="1">
      <alignment horizontal="center" vertical="center"/>
    </xf>
    <xf numFmtId="0" fontId="72" fillId="15" borderId="46" xfId="1" applyFont="1" applyFill="1" applyBorder="1" applyAlignment="1">
      <alignment horizontal="center" vertical="center"/>
    </xf>
    <xf numFmtId="0" fontId="64" fillId="0" borderId="9" xfId="1" applyFont="1" applyBorder="1">
      <alignment vertical="center"/>
    </xf>
    <xf numFmtId="0" fontId="64" fillId="0" borderId="0" xfId="1" applyFont="1">
      <alignment vertical="center"/>
    </xf>
    <xf numFmtId="0" fontId="64" fillId="0" borderId="0" xfId="1" applyFont="1" applyAlignment="1">
      <alignment horizontal="center" vertical="center"/>
    </xf>
    <xf numFmtId="0" fontId="64" fillId="0" borderId="72" xfId="1" applyFont="1" applyBorder="1" applyAlignment="1">
      <alignment horizontal="center" vertical="center"/>
    </xf>
    <xf numFmtId="0" fontId="64" fillId="0" borderId="52" xfId="1" applyFont="1" applyBorder="1" applyAlignment="1">
      <alignment horizontal="center" vertical="center"/>
    </xf>
    <xf numFmtId="0" fontId="64" fillId="0" borderId="60" xfId="1" applyFont="1" applyBorder="1" applyAlignment="1">
      <alignment horizontal="center" vertical="center"/>
    </xf>
    <xf numFmtId="38" fontId="60" fillId="0" borderId="0" xfId="2" applyFont="1" applyFill="1">
      <alignment vertical="center"/>
    </xf>
    <xf numFmtId="0" fontId="72" fillId="0" borderId="0" xfId="1" applyFont="1" applyAlignment="1">
      <alignment horizontal="right" vertical="center"/>
    </xf>
    <xf numFmtId="0" fontId="60" fillId="0" borderId="0" xfId="1" applyFont="1" applyAlignment="1">
      <alignment horizontal="left" vertical="center"/>
    </xf>
    <xf numFmtId="0" fontId="77" fillId="0" borderId="0" xfId="1" applyFont="1" applyAlignment="1">
      <alignment horizontal="right" vertical="center"/>
    </xf>
    <xf numFmtId="0" fontId="60" fillId="0" borderId="58" xfId="1" applyFont="1" applyBorder="1">
      <alignment vertical="center"/>
    </xf>
    <xf numFmtId="0" fontId="70" fillId="0" borderId="35" xfId="3" applyFont="1" applyBorder="1" applyAlignment="1">
      <alignment vertical="center" shrinkToFit="1"/>
    </xf>
    <xf numFmtId="0" fontId="71" fillId="0" borderId="35" xfId="1" applyFont="1" applyBorder="1" applyAlignment="1">
      <alignment horizontal="center" vertical="center"/>
    </xf>
    <xf numFmtId="0" fontId="70" fillId="0" borderId="35" xfId="3" applyFont="1" applyBorder="1" applyAlignment="1">
      <alignment horizontal="center" vertical="center"/>
    </xf>
    <xf numFmtId="0" fontId="73" fillId="0" borderId="38" xfId="3" applyFont="1" applyBorder="1" applyAlignment="1">
      <alignment horizontal="center" vertical="center" wrapText="1"/>
    </xf>
    <xf numFmtId="0" fontId="60" fillId="0" borderId="35" xfId="1" applyFont="1" applyBorder="1" applyAlignment="1">
      <alignment horizontal="center" vertical="center"/>
    </xf>
    <xf numFmtId="0" fontId="60" fillId="15" borderId="35" xfId="1" applyFont="1" applyFill="1" applyBorder="1" applyAlignment="1">
      <alignment horizontal="center" vertical="center"/>
    </xf>
    <xf numFmtId="0" fontId="65" fillId="15" borderId="35" xfId="1" applyFont="1" applyFill="1" applyBorder="1" applyAlignment="1">
      <alignment horizontal="center" vertical="center"/>
    </xf>
    <xf numFmtId="0" fontId="72" fillId="0" borderId="35" xfId="1" applyFont="1" applyBorder="1" applyAlignment="1">
      <alignment horizontal="center" vertical="center"/>
    </xf>
    <xf numFmtId="0" fontId="60" fillId="0" borderId="38" xfId="1" applyFont="1" applyBorder="1" applyAlignment="1">
      <alignment horizontal="center" vertical="center"/>
    </xf>
    <xf numFmtId="0" fontId="71" fillId="0" borderId="18" xfId="1" applyFont="1" applyBorder="1">
      <alignment vertical="center"/>
    </xf>
    <xf numFmtId="0" fontId="72" fillId="0" borderId="54" xfId="1" applyFont="1" applyBorder="1" applyAlignment="1">
      <alignment horizontal="center" vertical="center"/>
    </xf>
    <xf numFmtId="0" fontId="72" fillId="0" borderId="65" xfId="1" applyFont="1" applyBorder="1" applyAlignment="1">
      <alignment horizontal="center" vertical="center"/>
    </xf>
    <xf numFmtId="0" fontId="60" fillId="9" borderId="22" xfId="1" applyFont="1" applyFill="1" applyBorder="1" applyAlignment="1">
      <alignment horizontal="center" vertical="center"/>
    </xf>
    <xf numFmtId="0" fontId="60" fillId="9" borderId="54" xfId="1" applyFont="1" applyFill="1" applyBorder="1" applyAlignment="1">
      <alignment horizontal="center" vertical="center"/>
    </xf>
    <xf numFmtId="0" fontId="60" fillId="0" borderId="18" xfId="1" applyFont="1" applyBorder="1" applyAlignment="1">
      <alignment horizontal="center" vertical="center"/>
    </xf>
    <xf numFmtId="0" fontId="60" fillId="0" borderId="22" xfId="1" applyFont="1" applyBorder="1" applyAlignment="1">
      <alignment horizontal="center" vertical="center"/>
    </xf>
    <xf numFmtId="0" fontId="60" fillId="0" borderId="64" xfId="1" applyFont="1" applyBorder="1" applyAlignment="1">
      <alignment horizontal="center" vertical="center"/>
    </xf>
    <xf numFmtId="0" fontId="60" fillId="0" borderId="41" xfId="1" applyFont="1" applyBorder="1" applyAlignment="1">
      <alignment horizontal="center" vertical="center"/>
    </xf>
    <xf numFmtId="0" fontId="72" fillId="0" borderId="50" xfId="1" applyFont="1" applyBorder="1" applyAlignment="1">
      <alignment horizontal="center" vertical="center"/>
    </xf>
    <xf numFmtId="0" fontId="60" fillId="5" borderId="22" xfId="1" applyFont="1" applyFill="1" applyBorder="1" applyAlignment="1">
      <alignment horizontal="center" vertical="center"/>
    </xf>
    <xf numFmtId="0" fontId="60" fillId="5" borderId="46" xfId="1" applyFont="1" applyFill="1" applyBorder="1" applyAlignment="1">
      <alignment horizontal="center" vertical="center"/>
    </xf>
    <xf numFmtId="0" fontId="64" fillId="9" borderId="6" xfId="1" applyFont="1" applyFill="1" applyBorder="1" applyAlignment="1">
      <alignment horizontal="center" vertical="center" textRotation="255" wrapText="1" shrinkToFit="1"/>
    </xf>
    <xf numFmtId="0" fontId="64" fillId="8" borderId="6" xfId="1" applyFont="1" applyFill="1" applyBorder="1" applyAlignment="1">
      <alignment horizontal="center" vertical="center" textRotation="255" shrinkToFit="1"/>
    </xf>
    <xf numFmtId="0" fontId="72" fillId="8" borderId="6" xfId="1" applyFont="1" applyFill="1" applyBorder="1" applyAlignment="1">
      <alignment horizontal="center" vertical="center" textRotation="255" wrapText="1" shrinkToFit="1"/>
    </xf>
    <xf numFmtId="0" fontId="60" fillId="13" borderId="22" xfId="1" applyFont="1" applyFill="1" applyBorder="1" applyAlignment="1">
      <alignment horizontal="center" vertical="center"/>
    </xf>
    <xf numFmtId="0" fontId="60" fillId="5" borderId="65" xfId="1" applyFont="1" applyFill="1" applyBorder="1" applyAlignment="1">
      <alignment horizontal="center" vertical="center"/>
    </xf>
    <xf numFmtId="0" fontId="64" fillId="8" borderId="28" xfId="1" applyFont="1" applyFill="1" applyBorder="1" applyAlignment="1">
      <alignment horizontal="center" vertical="center" textRotation="255" shrinkToFit="1"/>
    </xf>
    <xf numFmtId="0" fontId="60" fillId="0" borderId="18" xfId="1" applyFont="1" applyBorder="1" applyAlignment="1">
      <alignment horizontal="center" vertical="center" wrapText="1"/>
    </xf>
    <xf numFmtId="0" fontId="60" fillId="0" borderId="41" xfId="1" applyFont="1" applyBorder="1" applyAlignment="1">
      <alignment horizontal="center" vertical="center" wrapText="1"/>
    </xf>
    <xf numFmtId="0" fontId="60" fillId="0" borderId="22" xfId="1" applyFont="1" applyBorder="1" applyAlignment="1">
      <alignment horizontal="center" vertical="center" wrapText="1"/>
    </xf>
    <xf numFmtId="0" fontId="60" fillId="0" borderId="54" xfId="1" applyFont="1" applyBorder="1" applyAlignment="1">
      <alignment horizontal="center" vertical="center" wrapText="1"/>
    </xf>
    <xf numFmtId="0" fontId="60" fillId="15" borderId="22" xfId="1" applyFont="1" applyFill="1" applyBorder="1" applyAlignment="1">
      <alignment horizontal="center" vertical="center" wrapText="1"/>
    </xf>
    <xf numFmtId="0" fontId="60" fillId="15" borderId="46" xfId="1" applyFont="1" applyFill="1" applyBorder="1" applyAlignment="1">
      <alignment horizontal="center" vertical="center" wrapText="1"/>
    </xf>
    <xf numFmtId="0" fontId="60" fillId="0" borderId="46" xfId="1" applyFont="1" applyBorder="1" applyAlignment="1">
      <alignment horizontal="center" vertical="center" wrapText="1"/>
    </xf>
    <xf numFmtId="0" fontId="60" fillId="0" borderId="21" xfId="1" applyFont="1" applyBorder="1" applyAlignment="1">
      <alignment horizontal="center" vertical="center"/>
    </xf>
    <xf numFmtId="0" fontId="60" fillId="0" borderId="57" xfId="1" applyFont="1" applyBorder="1" applyAlignment="1">
      <alignment horizontal="center" vertical="center"/>
    </xf>
    <xf numFmtId="0" fontId="60" fillId="0" borderId="27" xfId="1" applyFont="1" applyBorder="1" applyAlignment="1">
      <alignment horizontal="center" vertical="center"/>
    </xf>
    <xf numFmtId="0" fontId="60" fillId="15" borderId="27" xfId="1" applyFont="1" applyFill="1" applyBorder="1" applyAlignment="1">
      <alignment horizontal="center" vertical="center"/>
    </xf>
    <xf numFmtId="0" fontId="60" fillId="0" borderId="43" xfId="1" applyFont="1" applyBorder="1" applyAlignment="1">
      <alignment horizontal="center" vertical="center"/>
    </xf>
    <xf numFmtId="0" fontId="60" fillId="13" borderId="41" xfId="1" applyFont="1" applyFill="1" applyBorder="1" applyAlignment="1">
      <alignment horizontal="center" vertical="center"/>
    </xf>
    <xf numFmtId="0" fontId="64" fillId="9" borderId="6" xfId="1" applyFont="1" applyFill="1" applyBorder="1" applyAlignment="1">
      <alignment horizontal="center" vertical="center" textRotation="255" shrinkToFit="1"/>
    </xf>
    <xf numFmtId="0" fontId="72" fillId="0" borderId="54" xfId="1" applyFont="1" applyBorder="1" applyAlignment="1">
      <alignment horizontal="center" vertical="center" wrapText="1"/>
    </xf>
    <xf numFmtId="0" fontId="60" fillId="0" borderId="22" xfId="1" applyFont="1" applyBorder="1" applyAlignment="1">
      <alignment horizontal="center" vertical="center"/>
    </xf>
    <xf numFmtId="0" fontId="60" fillId="16" borderId="22" xfId="1" applyFont="1" applyFill="1" applyBorder="1" applyAlignment="1">
      <alignment horizontal="center" vertical="center"/>
    </xf>
    <xf numFmtId="0" fontId="60" fillId="0" borderId="18" xfId="1" applyFont="1" applyBorder="1" applyAlignment="1">
      <alignment horizontal="center" vertical="center"/>
    </xf>
    <xf numFmtId="0" fontId="60" fillId="0" borderId="22" xfId="1" applyFont="1" applyBorder="1" applyAlignment="1">
      <alignment horizontal="center" vertical="center"/>
    </xf>
    <xf numFmtId="0" fontId="60" fillId="0" borderId="22" xfId="1" applyFont="1" applyBorder="1" applyAlignment="1">
      <alignment horizontal="center" vertical="center"/>
    </xf>
    <xf numFmtId="0" fontId="64" fillId="2" borderId="6" xfId="1" applyFont="1" applyFill="1" applyBorder="1" applyAlignment="1">
      <alignment horizontal="center" vertical="center" textRotation="255" wrapText="1" shrinkToFit="1"/>
    </xf>
    <xf numFmtId="0" fontId="64" fillId="2" borderId="6" xfId="1" applyFont="1" applyFill="1" applyBorder="1" applyAlignment="1">
      <alignment horizontal="center" vertical="center" textRotation="255" shrinkToFit="1"/>
    </xf>
    <xf numFmtId="0" fontId="60" fillId="2" borderId="35" xfId="1" applyFont="1" applyFill="1" applyBorder="1" applyAlignment="1">
      <alignment horizontal="center" vertical="center"/>
    </xf>
    <xf numFmtId="0" fontId="60" fillId="2" borderId="22" xfId="1" applyFont="1" applyFill="1" applyBorder="1" applyAlignment="1">
      <alignment horizontal="center" vertical="center"/>
    </xf>
    <xf numFmtId="0" fontId="65" fillId="2" borderId="22" xfId="1" applyFont="1" applyFill="1" applyBorder="1" applyAlignment="1">
      <alignment horizontal="center" vertical="center"/>
    </xf>
    <xf numFmtId="0" fontId="60" fillId="2" borderId="22" xfId="1" applyFont="1" applyFill="1" applyBorder="1" applyAlignment="1">
      <alignment horizontal="center" vertical="center" wrapText="1"/>
    </xf>
    <xf numFmtId="0" fontId="65" fillId="2" borderId="6" xfId="1" applyFont="1" applyFill="1" applyBorder="1" applyAlignment="1">
      <alignment horizontal="center" vertical="center" textRotation="255" wrapText="1" shrinkToFit="1"/>
    </xf>
    <xf numFmtId="0" fontId="64" fillId="2" borderId="70" xfId="1" applyFont="1" applyFill="1" applyBorder="1" applyAlignment="1">
      <alignment horizontal="center" vertical="center" textRotation="255" shrinkToFit="1"/>
    </xf>
    <xf numFmtId="0" fontId="65" fillId="2" borderId="70" xfId="1" applyFont="1" applyFill="1" applyBorder="1" applyAlignment="1">
      <alignment horizontal="center" vertical="center" textRotation="255" shrinkToFit="1"/>
    </xf>
    <xf numFmtId="0" fontId="60" fillId="2" borderId="18" xfId="1" applyFont="1" applyFill="1" applyBorder="1" applyAlignment="1">
      <alignment horizontal="center" vertical="center"/>
    </xf>
    <xf numFmtId="0" fontId="64" fillId="2" borderId="22" xfId="1" applyFont="1" applyFill="1" applyBorder="1" applyAlignment="1">
      <alignment horizontal="center" vertical="center"/>
    </xf>
    <xf numFmtId="0" fontId="72" fillId="2" borderId="22" xfId="1" applyFont="1" applyFill="1" applyBorder="1" applyAlignment="1">
      <alignment horizontal="center" vertical="center"/>
    </xf>
    <xf numFmtId="0" fontId="60" fillId="0" borderId="22" xfId="1" applyFont="1" applyBorder="1" applyAlignment="1">
      <alignment horizontal="center" vertical="center"/>
    </xf>
    <xf numFmtId="0" fontId="60" fillId="0" borderId="18" xfId="1" applyFont="1" applyBorder="1" applyAlignment="1">
      <alignment horizontal="center" vertical="center"/>
    </xf>
    <xf numFmtId="0" fontId="73" fillId="0" borderId="36" xfId="3" applyFont="1" applyBorder="1" applyAlignment="1">
      <alignment horizontal="center" vertical="center" wrapText="1"/>
    </xf>
    <xf numFmtId="0" fontId="73" fillId="0" borderId="37" xfId="3" applyFont="1" applyBorder="1" applyAlignment="1">
      <alignment horizontal="center" vertical="center" wrapText="1"/>
    </xf>
    <xf numFmtId="0" fontId="60" fillId="2" borderId="46" xfId="1" applyFont="1" applyFill="1" applyBorder="1" applyAlignment="1">
      <alignment horizontal="center" vertical="center"/>
    </xf>
    <xf numFmtId="0" fontId="71" fillId="0" borderId="35" xfId="1" applyFont="1" applyBorder="1">
      <alignment vertical="center"/>
    </xf>
    <xf numFmtId="0" fontId="69" fillId="0" borderId="35" xfId="1" applyFont="1" applyBorder="1" applyAlignment="1">
      <alignment horizontal="center" vertical="center"/>
    </xf>
    <xf numFmtId="0" fontId="64" fillId="0" borderId="35" xfId="1" applyFont="1" applyBorder="1" applyAlignment="1">
      <alignment horizontal="center" vertical="center" wrapText="1"/>
    </xf>
    <xf numFmtId="0" fontId="64" fillId="0" borderId="36" xfId="1" applyFont="1" applyBorder="1" applyAlignment="1">
      <alignment horizontal="center" vertical="center" wrapText="1"/>
    </xf>
    <xf numFmtId="0" fontId="60" fillId="2" borderId="35" xfId="1" applyFont="1" applyFill="1" applyBorder="1" applyAlignment="1">
      <alignment horizontal="center" vertical="center" wrapText="1"/>
    </xf>
    <xf numFmtId="0" fontId="60" fillId="0" borderId="5" xfId="1" applyFont="1" applyBorder="1">
      <alignment vertical="center"/>
    </xf>
    <xf numFmtId="0" fontId="70" fillId="0" borderId="6" xfId="3" applyFont="1" applyBorder="1" applyAlignment="1">
      <alignment vertical="center" shrinkToFit="1"/>
    </xf>
    <xf numFmtId="0" fontId="71" fillId="0" borderId="6" xfId="1" applyFont="1" applyBorder="1" applyAlignment="1">
      <alignment horizontal="center" vertical="center"/>
    </xf>
    <xf numFmtId="0" fontId="70" fillId="0" borderId="6" xfId="3" applyFont="1" applyBorder="1" applyAlignment="1">
      <alignment horizontal="center" vertical="center"/>
    </xf>
    <xf numFmtId="0" fontId="75" fillId="0" borderId="7" xfId="3" applyFont="1" applyBorder="1" applyAlignment="1">
      <alignment horizontal="center" vertical="center" wrapText="1"/>
    </xf>
    <xf numFmtId="0" fontId="60" fillId="0" borderId="10" xfId="1" applyFont="1" applyBorder="1">
      <alignment vertical="center"/>
    </xf>
    <xf numFmtId="0" fontId="70" fillId="0" borderId="11" xfId="3" applyFont="1" applyBorder="1" applyAlignment="1">
      <alignment vertical="center" shrinkToFit="1"/>
    </xf>
    <xf numFmtId="0" fontId="71" fillId="0" borderId="11" xfId="1" applyFont="1" applyBorder="1" applyAlignment="1">
      <alignment horizontal="center" vertical="center"/>
    </xf>
    <xf numFmtId="0" fontId="70" fillId="0" borderId="11" xfId="3" applyFont="1" applyBorder="1" applyAlignment="1">
      <alignment horizontal="center" vertical="center"/>
    </xf>
    <xf numFmtId="0" fontId="75" fillId="0" borderId="12" xfId="3" applyFont="1" applyBorder="1" applyAlignment="1">
      <alignment horizontal="center" vertical="center" wrapText="1"/>
    </xf>
    <xf numFmtId="0" fontId="64" fillId="8" borderId="28" xfId="1" applyFont="1" applyFill="1" applyBorder="1" applyAlignment="1">
      <alignment horizontal="center" vertical="center" textRotation="255" wrapText="1" shrinkToFit="1"/>
    </xf>
    <xf numFmtId="0" fontId="64" fillId="8" borderId="70" xfId="1" applyFont="1" applyFill="1" applyBorder="1" applyAlignment="1">
      <alignment horizontal="center" vertical="center" textRotation="255" shrinkToFit="1"/>
    </xf>
    <xf numFmtId="0" fontId="64" fillId="8" borderId="6" xfId="1" applyFont="1" applyFill="1" applyBorder="1" applyAlignment="1">
      <alignment horizontal="center" vertical="center" textRotation="255" wrapText="1" shrinkToFit="1"/>
    </xf>
    <xf numFmtId="0" fontId="60" fillId="8" borderId="18" xfId="1" applyFont="1" applyFill="1" applyBorder="1" applyAlignment="1">
      <alignment horizontal="center" vertical="center"/>
    </xf>
    <xf numFmtId="0" fontId="60" fillId="8" borderId="22" xfId="1" applyFont="1" applyFill="1" applyBorder="1" applyAlignment="1">
      <alignment horizontal="center" vertical="center"/>
    </xf>
    <xf numFmtId="0" fontId="60" fillId="8" borderId="46" xfId="1" applyFont="1" applyFill="1" applyBorder="1" applyAlignment="1">
      <alignment horizontal="center" vertical="center"/>
    </xf>
    <xf numFmtId="0" fontId="72" fillId="8" borderId="35" xfId="1" applyFont="1" applyFill="1" applyBorder="1" applyAlignment="1">
      <alignment horizontal="center" vertical="center"/>
    </xf>
    <xf numFmtId="0" fontId="60" fillId="8" borderId="22" xfId="1" applyFont="1" applyFill="1" applyBorder="1" applyAlignment="1">
      <alignment horizontal="center" vertical="center" wrapText="1"/>
    </xf>
    <xf numFmtId="0" fontId="60" fillId="8" borderId="46" xfId="1" applyFont="1" applyFill="1" applyBorder="1" applyAlignment="1">
      <alignment horizontal="center" vertical="center" wrapText="1"/>
    </xf>
    <xf numFmtId="0" fontId="60" fillId="2" borderId="41" xfId="1" applyFont="1" applyFill="1" applyBorder="1" applyAlignment="1">
      <alignment horizontal="center" vertical="center"/>
    </xf>
    <xf numFmtId="0" fontId="64" fillId="2" borderId="28" xfId="1" applyFont="1" applyFill="1" applyBorder="1" applyAlignment="1">
      <alignment horizontal="center" vertical="center" textRotation="255" shrinkToFit="1"/>
    </xf>
    <xf numFmtId="0" fontId="64" fillId="2" borderId="69" xfId="1" applyFont="1" applyFill="1" applyBorder="1" applyAlignment="1">
      <alignment horizontal="center" vertical="center" textRotation="255" shrinkToFit="1"/>
    </xf>
    <xf numFmtId="0" fontId="60" fillId="2" borderId="64" xfId="1" applyFont="1" applyFill="1" applyBorder="1" applyAlignment="1">
      <alignment horizontal="center" vertical="center"/>
    </xf>
    <xf numFmtId="0" fontId="60" fillId="2" borderId="45" xfId="1" applyFont="1" applyFill="1" applyBorder="1" applyAlignment="1">
      <alignment horizontal="center" vertical="center"/>
    </xf>
    <xf numFmtId="0" fontId="72" fillId="2" borderId="58" xfId="1" applyFont="1" applyFill="1" applyBorder="1" applyAlignment="1">
      <alignment horizontal="center" vertical="center"/>
    </xf>
    <xf numFmtId="0" fontId="60" fillId="2" borderId="41" xfId="1" applyFont="1" applyFill="1" applyBorder="1" applyAlignment="1">
      <alignment horizontal="center" vertical="center" wrapText="1"/>
    </xf>
    <xf numFmtId="0" fontId="60" fillId="2" borderId="45" xfId="1" applyFont="1" applyFill="1" applyBorder="1" applyAlignment="1">
      <alignment horizontal="center" vertical="center" wrapText="1"/>
    </xf>
    <xf numFmtId="0" fontId="60" fillId="2" borderId="46" xfId="1" applyFont="1" applyFill="1" applyBorder="1" applyAlignment="1">
      <alignment horizontal="center" vertical="center" wrapText="1"/>
    </xf>
    <xf numFmtId="0" fontId="67" fillId="8" borderId="71" xfId="1" applyFont="1" applyFill="1" applyBorder="1" applyAlignment="1">
      <alignment horizontal="center" vertical="center" textRotation="255" wrapText="1" shrinkToFit="1"/>
    </xf>
    <xf numFmtId="0" fontId="60" fillId="8" borderId="50" xfId="1" applyFont="1" applyFill="1" applyBorder="1" applyAlignment="1">
      <alignment horizontal="center" vertical="center"/>
    </xf>
    <xf numFmtId="0" fontId="60" fillId="8" borderId="41" xfId="1" applyFont="1" applyFill="1" applyBorder="1" applyAlignment="1">
      <alignment horizontal="center" vertical="center"/>
    </xf>
    <xf numFmtId="0" fontId="60" fillId="8" borderId="54" xfId="1" applyFont="1" applyFill="1" applyBorder="1" applyAlignment="1">
      <alignment horizontal="center" vertical="center"/>
    </xf>
    <xf numFmtId="0" fontId="72" fillId="8" borderId="54" xfId="1" applyFont="1" applyFill="1" applyBorder="1" applyAlignment="1">
      <alignment horizontal="center" vertical="center"/>
    </xf>
    <xf numFmtId="0" fontId="60" fillId="8" borderId="65" xfId="1" applyFont="1" applyFill="1" applyBorder="1" applyAlignment="1">
      <alignment horizontal="center" vertical="center"/>
    </xf>
    <xf numFmtId="0" fontId="60" fillId="8" borderId="35" xfId="1" applyFont="1" applyFill="1" applyBorder="1" applyAlignment="1">
      <alignment horizontal="center" vertical="center" wrapText="1"/>
    </xf>
    <xf numFmtId="0" fontId="60" fillId="8" borderId="35" xfId="1" applyFont="1" applyFill="1" applyBorder="1" applyAlignment="1">
      <alignment horizontal="center" vertical="center"/>
    </xf>
    <xf numFmtId="0" fontId="60" fillId="8" borderId="38" xfId="1" applyFont="1" applyFill="1" applyBorder="1" applyAlignment="1">
      <alignment horizontal="center" vertical="center"/>
    </xf>
    <xf numFmtId="0" fontId="64" fillId="8" borderId="22" xfId="1" applyFont="1" applyFill="1" applyBorder="1" applyAlignment="1">
      <alignment horizontal="center" vertical="center"/>
    </xf>
    <xf numFmtId="0" fontId="60" fillId="9" borderId="41" xfId="1" applyFont="1" applyFill="1" applyBorder="1" applyAlignment="1">
      <alignment horizontal="center" vertical="center"/>
    </xf>
    <xf numFmtId="0" fontId="64" fillId="2" borderId="52" xfId="1" applyFont="1" applyFill="1" applyBorder="1" applyAlignment="1">
      <alignment horizontal="center" vertical="center"/>
    </xf>
    <xf numFmtId="0" fontId="60" fillId="2" borderId="0" xfId="1" applyFont="1" applyFill="1" applyAlignment="1">
      <alignment horizontal="center" vertical="center"/>
    </xf>
    <xf numFmtId="0" fontId="60" fillId="2" borderId="0" xfId="1" applyFont="1" applyFill="1">
      <alignment vertical="center"/>
    </xf>
    <xf numFmtId="0" fontId="60" fillId="2" borderId="0" xfId="1" applyFont="1" applyFill="1" applyAlignment="1">
      <alignment horizontal="left" vertical="center"/>
    </xf>
    <xf numFmtId="0" fontId="60" fillId="2" borderId="21" xfId="1" applyFont="1" applyFill="1" applyBorder="1" applyAlignment="1">
      <alignment horizontal="center" vertical="center" wrapText="1"/>
    </xf>
    <xf numFmtId="0" fontId="1" fillId="0" borderId="0" xfId="4">
      <alignment vertical="center"/>
    </xf>
    <xf numFmtId="0" fontId="60" fillId="17" borderId="65" xfId="5" applyFont="1" applyFill="1" applyBorder="1" applyAlignment="1">
      <alignment horizontal="center" vertical="center"/>
    </xf>
    <xf numFmtId="0" fontId="60" fillId="17" borderId="46" xfId="5" applyFont="1" applyFill="1" applyBorder="1" applyAlignment="1">
      <alignment horizontal="center" vertical="center"/>
    </xf>
    <xf numFmtId="0" fontId="60" fillId="2" borderId="46" xfId="5" applyFont="1" applyFill="1" applyBorder="1" applyAlignment="1">
      <alignment horizontal="center" vertical="center"/>
    </xf>
    <xf numFmtId="0" fontId="60" fillId="17" borderId="46" xfId="5" applyFont="1" applyFill="1" applyBorder="1" applyAlignment="1">
      <alignment horizontal="center" vertical="center" wrapText="1"/>
    </xf>
    <xf numFmtId="0" fontId="60" fillId="17" borderId="45" xfId="5" applyFont="1" applyFill="1" applyBorder="1" applyAlignment="1">
      <alignment horizontal="center" vertical="center" wrapText="1"/>
    </xf>
    <xf numFmtId="0" fontId="64" fillId="0" borderId="37" xfId="5" applyFont="1" applyBorder="1" applyAlignment="1">
      <alignment horizontal="center" vertical="center" wrapText="1"/>
    </xf>
    <xf numFmtId="0" fontId="64" fillId="0" borderId="22" xfId="5" applyFont="1" applyBorder="1" applyAlignment="1">
      <alignment horizontal="center" vertical="center" wrapText="1"/>
    </xf>
    <xf numFmtId="0" fontId="69" fillId="0" borderId="22" xfId="5" applyFont="1" applyBorder="1" applyAlignment="1">
      <alignment horizontal="center" vertical="center"/>
    </xf>
    <xf numFmtId="0" fontId="69" fillId="0" borderId="22" xfId="5" applyFont="1" applyBorder="1">
      <alignment vertical="center"/>
    </xf>
    <xf numFmtId="0" fontId="60" fillId="0" borderId="41" xfId="5" applyFont="1" applyBorder="1">
      <alignment vertical="center"/>
    </xf>
    <xf numFmtId="0" fontId="60" fillId="17" borderId="54" xfId="5" applyFont="1" applyFill="1" applyBorder="1" applyAlignment="1">
      <alignment horizontal="center" vertical="center"/>
    </xf>
    <xf numFmtId="0" fontId="60" fillId="17" borderId="22" xfId="5" applyFont="1" applyFill="1" applyBorder="1" applyAlignment="1">
      <alignment horizontal="center" vertical="center"/>
    </xf>
    <xf numFmtId="0" fontId="60" fillId="2" borderId="22" xfId="5" applyFont="1" applyFill="1" applyBorder="1" applyAlignment="1">
      <alignment horizontal="center" vertical="center"/>
    </xf>
    <xf numFmtId="0" fontId="60" fillId="17" borderId="22" xfId="5" applyFont="1" applyFill="1" applyBorder="1" applyAlignment="1">
      <alignment horizontal="center" vertical="center" wrapText="1"/>
    </xf>
    <xf numFmtId="0" fontId="60" fillId="17" borderId="41" xfId="5" applyFont="1" applyFill="1" applyBorder="1" applyAlignment="1">
      <alignment horizontal="center" vertical="center" wrapText="1"/>
    </xf>
    <xf numFmtId="0" fontId="64" fillId="2" borderId="22" xfId="5" applyFont="1" applyFill="1" applyBorder="1" applyAlignment="1">
      <alignment horizontal="center" vertical="center"/>
    </xf>
    <xf numFmtId="0" fontId="60" fillId="2" borderId="22" xfId="5" applyFont="1" applyFill="1" applyBorder="1" applyAlignment="1">
      <alignment horizontal="center" vertical="center" wrapText="1"/>
    </xf>
    <xf numFmtId="0" fontId="71" fillId="0" borderId="22" xfId="5" applyFont="1" applyBorder="1">
      <alignment vertical="center"/>
    </xf>
    <xf numFmtId="0" fontId="60" fillId="17" borderId="38" xfId="5" applyFont="1" applyFill="1" applyBorder="1" applyAlignment="1">
      <alignment horizontal="center" vertical="center"/>
    </xf>
    <xf numFmtId="0" fontId="60" fillId="17" borderId="35" xfId="5" applyFont="1" applyFill="1" applyBorder="1" applyAlignment="1">
      <alignment horizontal="center" vertical="center"/>
    </xf>
    <xf numFmtId="0" fontId="60" fillId="2" borderId="35" xfId="5" applyFont="1" applyFill="1" applyBorder="1" applyAlignment="1">
      <alignment horizontal="center" vertical="center" wrapText="1"/>
    </xf>
    <xf numFmtId="0" fontId="60" fillId="2" borderId="35" xfId="5" applyFont="1" applyFill="1" applyBorder="1" applyAlignment="1">
      <alignment horizontal="center" vertical="center"/>
    </xf>
    <xf numFmtId="0" fontId="60" fillId="17" borderId="35" xfId="5" applyFont="1" applyFill="1" applyBorder="1" applyAlignment="1">
      <alignment horizontal="center" vertical="center" wrapText="1"/>
    </xf>
    <xf numFmtId="0" fontId="72" fillId="17" borderId="35" xfId="5" applyFont="1" applyFill="1" applyBorder="1" applyAlignment="1">
      <alignment horizontal="center" vertical="center"/>
    </xf>
    <xf numFmtId="0" fontId="72" fillId="17" borderId="58" xfId="5" applyFont="1" applyFill="1" applyBorder="1" applyAlignment="1">
      <alignment horizontal="center" vertical="center"/>
    </xf>
    <xf numFmtId="0" fontId="64" fillId="0" borderId="36" xfId="5" applyFont="1" applyBorder="1" applyAlignment="1">
      <alignment horizontal="center" vertical="center" wrapText="1"/>
    </xf>
    <xf numFmtId="0" fontId="64" fillId="0" borderId="35" xfId="5" applyFont="1" applyBorder="1" applyAlignment="1">
      <alignment horizontal="center" vertical="center" wrapText="1"/>
    </xf>
    <xf numFmtId="0" fontId="69" fillId="0" borderId="35" xfId="5" applyFont="1" applyBorder="1" applyAlignment="1">
      <alignment horizontal="center" vertical="center"/>
    </xf>
    <xf numFmtId="0" fontId="71" fillId="0" borderId="35" xfId="5" applyFont="1" applyBorder="1">
      <alignment vertical="center"/>
    </xf>
    <xf numFmtId="0" fontId="60" fillId="0" borderId="58" xfId="5" applyFont="1" applyBorder="1">
      <alignment vertical="center"/>
    </xf>
    <xf numFmtId="0" fontId="60" fillId="17" borderId="45" xfId="5" applyFont="1" applyFill="1" applyBorder="1" applyAlignment="1">
      <alignment horizontal="center" vertical="center"/>
    </xf>
    <xf numFmtId="0" fontId="71" fillId="0" borderId="11" xfId="5" applyFont="1" applyBorder="1" applyAlignment="1">
      <alignment horizontal="center" vertical="center"/>
    </xf>
    <xf numFmtId="0" fontId="60" fillId="0" borderId="10" xfId="5" applyFont="1" applyBorder="1">
      <alignment vertical="center"/>
    </xf>
    <xf numFmtId="0" fontId="60" fillId="5" borderId="22" xfId="5" applyFont="1" applyFill="1" applyBorder="1" applyAlignment="1">
      <alignment horizontal="center" vertical="center"/>
    </xf>
    <xf numFmtId="0" fontId="60" fillId="17" borderId="41" xfId="5" applyFont="1" applyFill="1" applyBorder="1" applyAlignment="1">
      <alignment horizontal="center" vertical="center"/>
    </xf>
    <xf numFmtId="0" fontId="71" fillId="0" borderId="22" xfId="5" applyFont="1" applyBorder="1" applyAlignment="1">
      <alignment horizontal="center" vertical="center"/>
    </xf>
    <xf numFmtId="0" fontId="60" fillId="17" borderId="50" xfId="5" applyFont="1" applyFill="1" applyBorder="1" applyAlignment="1">
      <alignment horizontal="center" vertical="center"/>
    </xf>
    <xf numFmtId="0" fontId="60" fillId="17" borderId="18" xfId="5" applyFont="1" applyFill="1" applyBorder="1" applyAlignment="1">
      <alignment horizontal="center" vertical="center"/>
    </xf>
    <xf numFmtId="0" fontId="60" fillId="5" borderId="18" xfId="5" applyFont="1" applyFill="1" applyBorder="1" applyAlignment="1">
      <alignment horizontal="center" vertical="center"/>
    </xf>
    <xf numFmtId="0" fontId="60" fillId="2" borderId="18" xfId="5" applyFont="1" applyFill="1" applyBorder="1" applyAlignment="1">
      <alignment horizontal="center" vertical="center"/>
    </xf>
    <xf numFmtId="0" fontId="60" fillId="17" borderId="64" xfId="5" applyFont="1" applyFill="1" applyBorder="1" applyAlignment="1">
      <alignment horizontal="center" vertical="center"/>
    </xf>
    <xf numFmtId="0" fontId="71" fillId="0" borderId="6" xfId="5" applyFont="1" applyBorder="1" applyAlignment="1">
      <alignment horizontal="center" vertical="center"/>
    </xf>
    <xf numFmtId="0" fontId="60" fillId="0" borderId="5" xfId="5" applyFont="1" applyBorder="1">
      <alignment vertical="center"/>
    </xf>
    <xf numFmtId="0" fontId="60" fillId="17" borderId="43" xfId="5" applyFont="1" applyFill="1" applyBorder="1" applyAlignment="1">
      <alignment horizontal="center" vertical="center"/>
    </xf>
    <xf numFmtId="0" fontId="60" fillId="17" borderId="27" xfId="5" applyFont="1" applyFill="1" applyBorder="1" applyAlignment="1">
      <alignment horizontal="center" vertical="center"/>
    </xf>
    <xf numFmtId="0" fontId="60" fillId="2" borderId="27" xfId="5" applyFont="1" applyFill="1" applyBorder="1" applyAlignment="1">
      <alignment horizontal="center" vertical="center"/>
    </xf>
    <xf numFmtId="0" fontId="60" fillId="17" borderId="57" xfId="5" applyFont="1" applyFill="1" applyBorder="1" applyAlignment="1">
      <alignment horizontal="center" vertical="center"/>
    </xf>
    <xf numFmtId="0" fontId="75" fillId="0" borderId="42" xfId="3" applyFont="1" applyBorder="1" applyAlignment="1">
      <alignment horizontal="center" vertical="center" wrapText="1"/>
    </xf>
    <xf numFmtId="0" fontId="70" fillId="0" borderId="27" xfId="3" applyFont="1" applyBorder="1" applyAlignment="1">
      <alignment horizontal="center" vertical="center" wrapText="1"/>
    </xf>
    <xf numFmtId="0" fontId="71" fillId="0" borderId="27" xfId="5" applyFont="1" applyBorder="1" applyAlignment="1">
      <alignment horizontal="center" vertical="center"/>
    </xf>
    <xf numFmtId="0" fontId="70" fillId="0" borderId="27" xfId="3" applyFont="1" applyBorder="1" applyAlignment="1">
      <alignment vertical="center" shrinkToFit="1"/>
    </xf>
    <xf numFmtId="0" fontId="60" fillId="0" borderId="57" xfId="5" applyFont="1" applyBorder="1">
      <alignment vertical="center"/>
    </xf>
    <xf numFmtId="0" fontId="76" fillId="0" borderId="37" xfId="3" applyFont="1" applyBorder="1" applyAlignment="1">
      <alignment horizontal="center" vertical="center" wrapText="1"/>
    </xf>
    <xf numFmtId="0" fontId="72" fillId="2" borderId="22" xfId="5" applyFont="1" applyFill="1" applyBorder="1" applyAlignment="1">
      <alignment horizontal="center" vertical="center"/>
    </xf>
    <xf numFmtId="0" fontId="72" fillId="17" borderId="22" xfId="5" applyFont="1" applyFill="1" applyBorder="1" applyAlignment="1">
      <alignment horizontal="center" vertical="center"/>
    </xf>
    <xf numFmtId="0" fontId="65" fillId="2" borderId="22" xfId="5" applyFont="1" applyFill="1" applyBorder="1" applyAlignment="1">
      <alignment horizontal="center" vertical="center"/>
    </xf>
    <xf numFmtId="0" fontId="80" fillId="2" borderId="22" xfId="5" applyFont="1" applyFill="1" applyBorder="1" applyAlignment="1">
      <alignment horizontal="center" vertical="center"/>
    </xf>
    <xf numFmtId="0" fontId="64" fillId="17" borderId="22" xfId="5" applyFont="1" applyFill="1" applyBorder="1" applyAlignment="1">
      <alignment horizontal="center" vertical="center"/>
    </xf>
    <xf numFmtId="0" fontId="72" fillId="17" borderId="54" xfId="5" applyFont="1" applyFill="1" applyBorder="1" applyAlignment="1">
      <alignment horizontal="center" vertical="center"/>
    </xf>
    <xf numFmtId="0" fontId="80" fillId="17" borderId="22" xfId="5" applyFont="1" applyFill="1" applyBorder="1" applyAlignment="1">
      <alignment horizontal="center" vertical="center"/>
    </xf>
    <xf numFmtId="0" fontId="71" fillId="0" borderId="35" xfId="5" applyFont="1" applyBorder="1" applyAlignment="1">
      <alignment horizontal="center" vertical="center"/>
    </xf>
    <xf numFmtId="0" fontId="60" fillId="0" borderId="22" xfId="5" applyFont="1" applyBorder="1" applyAlignment="1">
      <alignment horizontal="center" vertical="center"/>
    </xf>
    <xf numFmtId="0" fontId="60" fillId="0" borderId="18" xfId="5" applyFont="1" applyBorder="1" applyAlignment="1">
      <alignment horizontal="center" vertical="center"/>
    </xf>
    <xf numFmtId="0" fontId="81" fillId="0" borderId="0" xfId="4" applyFont="1">
      <alignment vertical="center"/>
    </xf>
    <xf numFmtId="0" fontId="64" fillId="17" borderId="6" xfId="5" applyFont="1" applyFill="1" applyBorder="1" applyAlignment="1">
      <alignment horizontal="center" vertical="center" textRotation="255" shrinkToFit="1"/>
    </xf>
    <xf numFmtId="0" fontId="64" fillId="2" borderId="70" xfId="5" applyFont="1" applyFill="1" applyBorder="1" applyAlignment="1">
      <alignment horizontal="center" vertical="center" textRotation="255" shrinkToFit="1"/>
    </xf>
    <xf numFmtId="0" fontId="64" fillId="2" borderId="6" xfId="5" applyFont="1" applyFill="1" applyBorder="1" applyAlignment="1">
      <alignment horizontal="center" vertical="center" textRotation="255" wrapText="1" shrinkToFit="1"/>
    </xf>
    <xf numFmtId="0" fontId="64" fillId="2" borderId="6" xfId="5" applyFont="1" applyFill="1" applyBorder="1" applyAlignment="1">
      <alignment horizontal="center" vertical="center" textRotation="255" shrinkToFit="1"/>
    </xf>
    <xf numFmtId="0" fontId="64" fillId="17" borderId="6" xfId="5" applyFont="1" applyFill="1" applyBorder="1" applyAlignment="1">
      <alignment horizontal="center" vertical="center" textRotation="255" wrapText="1" shrinkToFit="1"/>
    </xf>
    <xf numFmtId="0" fontId="64" fillId="17" borderId="28" xfId="5" applyFont="1" applyFill="1" applyBorder="1" applyAlignment="1">
      <alignment horizontal="center" vertical="center" textRotation="255" shrinkToFit="1"/>
    </xf>
    <xf numFmtId="0" fontId="67" fillId="17" borderId="71" xfId="5" applyFont="1" applyFill="1" applyBorder="1" applyAlignment="1">
      <alignment horizontal="center" vertical="center" textRotation="255" wrapText="1" shrinkToFit="1"/>
    </xf>
    <xf numFmtId="0" fontId="64" fillId="17" borderId="70" xfId="5" applyFont="1" applyFill="1" applyBorder="1" applyAlignment="1">
      <alignment horizontal="center" vertical="center" textRotation="255" shrinkToFit="1"/>
    </xf>
    <xf numFmtId="0" fontId="64" fillId="0" borderId="70" xfId="5" applyFont="1" applyBorder="1" applyAlignment="1">
      <alignment horizontal="center" vertical="center" textRotation="255" shrinkToFit="1"/>
    </xf>
    <xf numFmtId="0" fontId="65" fillId="2" borderId="70" xfId="5" applyFont="1" applyFill="1" applyBorder="1" applyAlignment="1">
      <alignment horizontal="center" vertical="center" textRotation="255" shrinkToFit="1"/>
    </xf>
    <xf numFmtId="0" fontId="64" fillId="17" borderId="69" xfId="5" applyFont="1" applyFill="1" applyBorder="1" applyAlignment="1">
      <alignment horizontal="center" vertical="center" textRotation="255" shrinkToFit="1"/>
    </xf>
    <xf numFmtId="0" fontId="64" fillId="0" borderId="6" xfId="5" applyFont="1" applyBorder="1" applyAlignment="1">
      <alignment horizontal="center" vertical="center" textRotation="255" shrinkToFit="1"/>
    </xf>
    <xf numFmtId="0" fontId="65" fillId="2" borderId="6" xfId="5" applyFont="1" applyFill="1" applyBorder="1" applyAlignment="1">
      <alignment horizontal="center" vertical="center" textRotation="255" wrapText="1" shrinkToFit="1"/>
    </xf>
    <xf numFmtId="0" fontId="60" fillId="0" borderId="21" xfId="1" applyFont="1" applyBorder="1" applyAlignment="1">
      <alignment horizontal="center" vertical="center"/>
    </xf>
    <xf numFmtId="0" fontId="60" fillId="0" borderId="18" xfId="1" applyFont="1" applyBorder="1" applyAlignment="1">
      <alignment horizontal="center" vertical="center"/>
    </xf>
    <xf numFmtId="0" fontId="60" fillId="0" borderId="22" xfId="1" applyFont="1" applyBorder="1" applyAlignment="1">
      <alignment horizontal="center" vertical="center"/>
    </xf>
    <xf numFmtId="0" fontId="82" fillId="2" borderId="46" xfId="1" applyFont="1" applyFill="1" applyBorder="1" applyAlignment="1">
      <alignment horizontal="center" vertical="center"/>
    </xf>
    <xf numFmtId="0" fontId="64" fillId="2" borderId="28" xfId="1" applyFont="1" applyFill="1" applyBorder="1" applyAlignment="1">
      <alignment horizontal="center" vertical="center" textRotation="255" wrapText="1" shrinkToFit="1"/>
    </xf>
    <xf numFmtId="0" fontId="67" fillId="2" borderId="71" xfId="1" applyFont="1" applyFill="1" applyBorder="1" applyAlignment="1">
      <alignment horizontal="center" vertical="center" textRotation="255" wrapText="1" shrinkToFit="1"/>
    </xf>
    <xf numFmtId="0" fontId="60" fillId="2" borderId="50" xfId="1" applyFont="1" applyFill="1" applyBorder="1" applyAlignment="1">
      <alignment horizontal="center" vertical="center"/>
    </xf>
    <xf numFmtId="0" fontId="60" fillId="2" borderId="54" xfId="1" applyFont="1" applyFill="1" applyBorder="1" applyAlignment="1">
      <alignment horizontal="center" vertical="center"/>
    </xf>
    <xf numFmtId="0" fontId="72" fillId="2" borderId="54" xfId="1" applyFont="1" applyFill="1" applyBorder="1" applyAlignment="1">
      <alignment horizontal="center" vertical="center"/>
    </xf>
    <xf numFmtId="0" fontId="60" fillId="2" borderId="65" xfId="1" applyFont="1" applyFill="1" applyBorder="1" applyAlignment="1">
      <alignment horizontal="center" vertical="center"/>
    </xf>
    <xf numFmtId="0" fontId="72" fillId="2" borderId="35" xfId="1" applyFont="1" applyFill="1" applyBorder="1" applyAlignment="1">
      <alignment horizontal="center" vertical="center"/>
    </xf>
    <xf numFmtId="0" fontId="60" fillId="2" borderId="38" xfId="1" applyFont="1" applyFill="1" applyBorder="1" applyAlignment="1">
      <alignment horizontal="center" vertical="center"/>
    </xf>
    <xf numFmtId="0" fontId="64" fillId="9" borderId="70" xfId="1" applyFont="1" applyFill="1" applyBorder="1" applyAlignment="1">
      <alignment horizontal="center" vertical="center" textRotation="255" shrinkToFit="1"/>
    </xf>
    <xf numFmtId="0" fontId="60" fillId="9" borderId="18" xfId="1" applyFont="1" applyFill="1" applyBorder="1" applyAlignment="1">
      <alignment horizontal="center" vertical="center"/>
    </xf>
    <xf numFmtId="0" fontId="72" fillId="9" borderId="35" xfId="1" applyFont="1" applyFill="1" applyBorder="1" applyAlignment="1">
      <alignment horizontal="center" vertical="center"/>
    </xf>
    <xf numFmtId="0" fontId="60" fillId="9" borderId="22" xfId="1" applyFont="1" applyFill="1" applyBorder="1" applyAlignment="1">
      <alignment horizontal="center" vertical="center" wrapText="1"/>
    </xf>
    <xf numFmtId="0" fontId="60" fillId="9" borderId="46" xfId="1" applyFont="1" applyFill="1" applyBorder="1" applyAlignment="1">
      <alignment horizontal="center" vertical="center" wrapText="1"/>
    </xf>
    <xf numFmtId="0" fontId="64" fillId="9" borderId="28" xfId="1" applyFont="1" applyFill="1" applyBorder="1" applyAlignment="1">
      <alignment horizontal="center" vertical="center" textRotation="255" wrapText="1" shrinkToFit="1"/>
    </xf>
    <xf numFmtId="0" fontId="82" fillId="2" borderId="22" xfId="1" applyFont="1" applyFill="1" applyBorder="1" applyAlignment="1">
      <alignment horizontal="center" vertical="center"/>
    </xf>
    <xf numFmtId="0" fontId="64" fillId="2" borderId="35" xfId="1" applyFont="1" applyFill="1" applyBorder="1" applyAlignment="1">
      <alignment horizontal="center" vertical="center"/>
    </xf>
    <xf numFmtId="0" fontId="72" fillId="2" borderId="28" xfId="1" applyFont="1" applyFill="1" applyBorder="1" applyAlignment="1">
      <alignment horizontal="center" vertical="center" textRotation="255" shrinkToFit="1"/>
    </xf>
    <xf numFmtId="0" fontId="72" fillId="2" borderId="6" xfId="1" applyFont="1" applyFill="1" applyBorder="1" applyAlignment="1">
      <alignment horizontal="center" vertical="center" textRotation="255" shrinkToFit="1"/>
    </xf>
    <xf numFmtId="0" fontId="78" fillId="0" borderId="22" xfId="3" applyFont="1" applyBorder="1" applyAlignment="1">
      <alignment horizontal="center" vertical="center"/>
    </xf>
    <xf numFmtId="0" fontId="78" fillId="0" borderId="42" xfId="3" applyFont="1" applyBorder="1" applyAlignment="1">
      <alignment horizontal="center" vertical="center" wrapText="1"/>
    </xf>
    <xf numFmtId="0" fontId="78" fillId="0" borderId="26" xfId="3" applyFont="1" applyBorder="1" applyAlignment="1">
      <alignment horizontal="center" vertical="center"/>
    </xf>
    <xf numFmtId="0" fontId="78" fillId="0" borderId="53" xfId="3" applyFont="1" applyBorder="1" applyAlignment="1">
      <alignment horizontal="center" vertical="center"/>
    </xf>
    <xf numFmtId="0" fontId="78" fillId="0" borderId="51" xfId="3" applyFont="1" applyBorder="1" applyAlignment="1">
      <alignment horizontal="center" vertical="center"/>
    </xf>
    <xf numFmtId="0" fontId="78" fillId="0" borderId="36" xfId="3" applyFont="1" applyBorder="1" applyAlignment="1">
      <alignment horizontal="center" vertical="center"/>
    </xf>
    <xf numFmtId="0" fontId="78" fillId="0" borderId="34" xfId="3" applyFont="1" applyBorder="1" applyAlignment="1">
      <alignment horizontal="center" vertical="center"/>
    </xf>
    <xf numFmtId="0" fontId="78" fillId="0" borderId="42" xfId="3" applyFont="1" applyBorder="1" applyAlignment="1">
      <alignment horizontal="left" vertical="top" wrapText="1"/>
    </xf>
    <xf numFmtId="0" fontId="78" fillId="0" borderId="25" xfId="3" applyFont="1" applyBorder="1" applyAlignment="1">
      <alignment horizontal="left" vertical="top"/>
    </xf>
    <xf numFmtId="0" fontId="78" fillId="0" borderId="26" xfId="3" applyFont="1" applyBorder="1" applyAlignment="1">
      <alignment horizontal="left" vertical="top"/>
    </xf>
    <xf numFmtId="0" fontId="78" fillId="0" borderId="53" xfId="3" applyFont="1" applyBorder="1" applyAlignment="1">
      <alignment horizontal="left" vertical="top"/>
    </xf>
    <xf numFmtId="0" fontId="78" fillId="0" borderId="0" xfId="3" applyFont="1" applyAlignment="1">
      <alignment horizontal="left" vertical="top"/>
    </xf>
    <xf numFmtId="0" fontId="78" fillId="0" borderId="51" xfId="3" applyFont="1" applyBorder="1" applyAlignment="1">
      <alignment horizontal="left" vertical="top"/>
    </xf>
    <xf numFmtId="0" fontId="78" fillId="0" borderId="36" xfId="3" applyFont="1" applyBorder="1" applyAlignment="1">
      <alignment horizontal="left" vertical="top"/>
    </xf>
    <xf numFmtId="0" fontId="78" fillId="0" borderId="33" xfId="3" applyFont="1" applyBorder="1" applyAlignment="1">
      <alignment horizontal="left" vertical="top"/>
    </xf>
    <xf numFmtId="0" fontId="78" fillId="0" borderId="34" xfId="3" applyFont="1" applyBorder="1" applyAlignment="1">
      <alignment horizontal="left" vertical="top"/>
    </xf>
    <xf numFmtId="0" fontId="79" fillId="0" borderId="22" xfId="3" applyFont="1" applyBorder="1" applyAlignment="1">
      <alignment horizontal="center" vertical="center"/>
    </xf>
    <xf numFmtId="0" fontId="60" fillId="0" borderId="15" xfId="1" applyFont="1" applyBorder="1" applyAlignment="1">
      <alignment horizontal="center" vertical="center"/>
    </xf>
    <xf numFmtId="0" fontId="60" fillId="0" borderId="19" xfId="1" applyFont="1" applyBorder="1" applyAlignment="1">
      <alignment horizontal="center" vertical="center"/>
    </xf>
    <xf numFmtId="0" fontId="60" fillId="0" borderId="24" xfId="1" applyFont="1" applyBorder="1" applyAlignment="1">
      <alignment horizontal="center" vertical="center"/>
    </xf>
    <xf numFmtId="0" fontId="60" fillId="0" borderId="74" xfId="1" applyFont="1" applyBorder="1" applyAlignment="1">
      <alignment horizontal="center" vertical="center"/>
    </xf>
    <xf numFmtId="0" fontId="60" fillId="0" borderId="18" xfId="1" applyFont="1" applyBorder="1" applyAlignment="1">
      <alignment horizontal="left" vertical="center"/>
    </xf>
    <xf numFmtId="0" fontId="60" fillId="0" borderId="22" xfId="1" applyFont="1" applyBorder="1" applyAlignment="1">
      <alignment horizontal="left" vertical="center"/>
    </xf>
    <xf numFmtId="0" fontId="60" fillId="0" borderId="46" xfId="1" applyFont="1" applyBorder="1" applyAlignment="1">
      <alignment horizontal="left" vertical="center"/>
    </xf>
    <xf numFmtId="38" fontId="60" fillId="0" borderId="50" xfId="2" applyFont="1" applyFill="1" applyBorder="1" applyAlignment="1">
      <alignment horizontal="center" vertical="center" shrinkToFit="1"/>
    </xf>
    <xf numFmtId="38" fontId="60" fillId="0" borderId="54" xfId="2" applyFont="1" applyFill="1" applyBorder="1" applyAlignment="1">
      <alignment horizontal="center" vertical="center" shrinkToFit="1"/>
    </xf>
    <xf numFmtId="0" fontId="60" fillId="0" borderId="18" xfId="1" applyFont="1" applyBorder="1" applyAlignment="1">
      <alignment horizontal="center" vertical="center"/>
    </xf>
    <xf numFmtId="0" fontId="60" fillId="0" borderId="22" xfId="1" applyFont="1" applyBorder="1" applyAlignment="1">
      <alignment horizontal="center" vertical="center"/>
    </xf>
    <xf numFmtId="0" fontId="61" fillId="0" borderId="2" xfId="1" applyFont="1" applyBorder="1" applyAlignment="1">
      <alignment horizontal="left" vertical="top" wrapText="1" shrinkToFit="1"/>
    </xf>
    <xf numFmtId="0" fontId="61" fillId="0" borderId="3" xfId="1" applyFont="1" applyBorder="1" applyAlignment="1">
      <alignment horizontal="left" vertical="top" shrinkToFit="1"/>
    </xf>
    <xf numFmtId="0" fontId="61" fillId="0" borderId="4" xfId="1" applyFont="1" applyBorder="1" applyAlignment="1">
      <alignment horizontal="left" vertical="top" shrinkToFit="1"/>
    </xf>
    <xf numFmtId="0" fontId="66" fillId="0" borderId="66" xfId="1" applyFont="1" applyBorder="1" applyAlignment="1">
      <alignment horizontal="center" vertical="center" wrapText="1" shrinkToFit="1"/>
    </xf>
    <xf numFmtId="0" fontId="66" fillId="0" borderId="67" xfId="1" applyFont="1" applyBorder="1" applyAlignment="1">
      <alignment horizontal="center" vertical="center" shrinkToFit="1"/>
    </xf>
    <xf numFmtId="0" fontId="66" fillId="0" borderId="68" xfId="1" applyFont="1" applyBorder="1" applyAlignment="1">
      <alignment horizontal="center" vertical="center" shrinkToFit="1"/>
    </xf>
    <xf numFmtId="0" fontId="68" fillId="0" borderId="2" xfId="1" applyFont="1" applyBorder="1" applyAlignment="1">
      <alignment horizontal="center" vertical="center" shrinkToFit="1"/>
    </xf>
    <xf numFmtId="0" fontId="68" fillId="0" borderId="3" xfId="1" applyFont="1" applyBorder="1" applyAlignment="1">
      <alignment horizontal="center" vertical="center" shrinkToFit="1"/>
    </xf>
    <xf numFmtId="0" fontId="68" fillId="0" borderId="4" xfId="1" applyFont="1" applyBorder="1" applyAlignment="1">
      <alignment horizontal="center" vertical="center" shrinkToFit="1"/>
    </xf>
    <xf numFmtId="0" fontId="69" fillId="0" borderId="64" xfId="1" applyFont="1" applyBorder="1" applyAlignment="1">
      <alignment horizontal="center" vertical="center"/>
    </xf>
    <xf numFmtId="0" fontId="69" fillId="0" borderId="45" xfId="1" applyFont="1" applyBorder="1" applyAlignment="1">
      <alignment horizontal="center" vertical="center"/>
    </xf>
    <xf numFmtId="0" fontId="68" fillId="0" borderId="18" xfId="1" applyFont="1" applyBorder="1" applyAlignment="1">
      <alignment horizontal="center" vertical="center"/>
    </xf>
    <xf numFmtId="0" fontId="68" fillId="0" borderId="46" xfId="1" applyFont="1" applyBorder="1" applyAlignment="1">
      <alignment horizontal="center" vertical="center"/>
    </xf>
    <xf numFmtId="0" fontId="68" fillId="0" borderId="18" xfId="1" applyFont="1" applyBorder="1" applyAlignment="1">
      <alignment horizontal="center" vertical="center" wrapText="1"/>
    </xf>
    <xf numFmtId="0" fontId="68" fillId="0" borderId="46" xfId="1" applyFont="1" applyBorder="1" applyAlignment="1">
      <alignment horizontal="center" vertical="center" wrapText="1"/>
    </xf>
    <xf numFmtId="0" fontId="68" fillId="0" borderId="29" xfId="1" applyFont="1" applyBorder="1" applyAlignment="1">
      <alignment horizontal="center" vertical="center"/>
    </xf>
    <xf numFmtId="0" fontId="68" fillId="0" borderId="73" xfId="1" applyFont="1" applyBorder="1" applyAlignment="1">
      <alignment horizontal="center" vertical="center"/>
    </xf>
    <xf numFmtId="0" fontId="60" fillId="0" borderId="17" xfId="1" applyFont="1" applyBorder="1" applyAlignment="1">
      <alignment horizontal="center" vertical="center"/>
    </xf>
    <xf numFmtId="0" fontId="60" fillId="0" borderId="21" xfId="1" applyFont="1" applyBorder="1" applyAlignment="1">
      <alignment horizontal="center" vertical="center"/>
    </xf>
    <xf numFmtId="0" fontId="61" fillId="0" borderId="2" xfId="5" applyFont="1" applyBorder="1" applyAlignment="1">
      <alignment horizontal="left" vertical="top" wrapText="1" shrinkToFit="1"/>
    </xf>
    <xf numFmtId="0" fontId="61" fillId="0" borderId="3" xfId="5" applyFont="1" applyBorder="1" applyAlignment="1">
      <alignment horizontal="left" vertical="top" shrinkToFit="1"/>
    </xf>
    <xf numFmtId="0" fontId="61" fillId="0" borderId="4" xfId="5" applyFont="1" applyBorder="1" applyAlignment="1">
      <alignment horizontal="left" vertical="top" shrinkToFit="1"/>
    </xf>
    <xf numFmtId="0" fontId="66" fillId="0" borderId="66" xfId="5" applyFont="1" applyBorder="1" applyAlignment="1">
      <alignment horizontal="center" vertical="center" wrapText="1" shrinkToFit="1"/>
    </xf>
    <xf numFmtId="0" fontId="66" fillId="0" borderId="67" xfId="5" applyFont="1" applyBorder="1" applyAlignment="1">
      <alignment horizontal="center" vertical="center" shrinkToFit="1"/>
    </xf>
    <xf numFmtId="0" fontId="66" fillId="0" borderId="68" xfId="5" applyFont="1" applyBorder="1" applyAlignment="1">
      <alignment horizontal="center" vertical="center" shrinkToFit="1"/>
    </xf>
    <xf numFmtId="0" fontId="68" fillId="0" borderId="2" xfId="5" applyFont="1" applyBorder="1" applyAlignment="1">
      <alignment horizontal="center" vertical="center" shrinkToFit="1"/>
    </xf>
    <xf numFmtId="0" fontId="68" fillId="0" borderId="3" xfId="5" applyFont="1" applyBorder="1" applyAlignment="1">
      <alignment horizontal="center" vertical="center" shrinkToFit="1"/>
    </xf>
    <xf numFmtId="0" fontId="68" fillId="0" borderId="4" xfId="5" applyFont="1" applyBorder="1" applyAlignment="1">
      <alignment horizontal="center" vertical="center" shrinkToFit="1"/>
    </xf>
    <xf numFmtId="0" fontId="69" fillId="0" borderId="64" xfId="5" applyFont="1" applyBorder="1" applyAlignment="1">
      <alignment horizontal="center" vertical="center"/>
    </xf>
    <xf numFmtId="0" fontId="69" fillId="0" borderId="45" xfId="5" applyFont="1" applyBorder="1" applyAlignment="1">
      <alignment horizontal="center" vertical="center"/>
    </xf>
    <xf numFmtId="0" fontId="68" fillId="0" borderId="18" xfId="5" applyFont="1" applyBorder="1" applyAlignment="1">
      <alignment horizontal="center" vertical="center"/>
    </xf>
    <xf numFmtId="0" fontId="68" fillId="0" borderId="46" xfId="5" applyFont="1" applyBorder="1" applyAlignment="1">
      <alignment horizontal="center" vertical="center"/>
    </xf>
    <xf numFmtId="0" fontId="68" fillId="0" borderId="18" xfId="5" applyFont="1" applyBorder="1" applyAlignment="1">
      <alignment horizontal="center" vertical="center" wrapText="1"/>
    </xf>
    <xf numFmtId="0" fontId="68" fillId="0" borderId="46" xfId="5" applyFont="1" applyBorder="1" applyAlignment="1">
      <alignment horizontal="center" vertical="center" wrapText="1"/>
    </xf>
    <xf numFmtId="0" fontId="68" fillId="0" borderId="29" xfId="5" applyFont="1" applyBorder="1" applyAlignment="1">
      <alignment horizontal="center" vertical="center"/>
    </xf>
    <xf numFmtId="0" fontId="68" fillId="0" borderId="73" xfId="5" applyFont="1" applyBorder="1" applyAlignment="1">
      <alignment horizontal="center" vertical="center"/>
    </xf>
    <xf numFmtId="0" fontId="60" fillId="0" borderId="64" xfId="1" applyFont="1" applyBorder="1" applyAlignment="1">
      <alignment horizontal="center" vertical="center"/>
    </xf>
    <xf numFmtId="0" fontId="60" fillId="0" borderId="41" xfId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12" borderId="18" xfId="0" applyFont="1" applyFill="1" applyBorder="1" applyAlignment="1">
      <alignment vertical="center" textRotation="255"/>
    </xf>
    <xf numFmtId="0" fontId="8" fillId="12" borderId="22" xfId="0" applyFont="1" applyFill="1" applyBorder="1" applyAlignment="1">
      <alignment vertical="center" textRotation="255"/>
    </xf>
    <xf numFmtId="0" fontId="9" fillId="0" borderId="18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12" borderId="18" xfId="0" applyFont="1" applyFill="1" applyBorder="1" applyAlignment="1">
      <alignment horizontal="center" vertical="center" textRotation="255"/>
    </xf>
    <xf numFmtId="0" fontId="9" fillId="12" borderId="22" xfId="0" applyFont="1" applyFill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26" fillId="0" borderId="4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top" textRotation="255"/>
    </xf>
    <xf numFmtId="0" fontId="9" fillId="0" borderId="22" xfId="0" applyFont="1" applyBorder="1" applyAlignment="1">
      <alignment horizontal="center" vertical="top" textRotation="255"/>
    </xf>
    <xf numFmtId="0" fontId="9" fillId="12" borderId="18" xfId="0" applyFont="1" applyFill="1" applyBorder="1" applyAlignment="1">
      <alignment horizontal="center" vertical="top" textRotation="255"/>
    </xf>
    <xf numFmtId="0" fontId="9" fillId="12" borderId="22" xfId="0" applyFont="1" applyFill="1" applyBorder="1" applyAlignment="1">
      <alignment horizontal="center" vertical="top" textRotation="255"/>
    </xf>
    <xf numFmtId="0" fontId="8" fillId="0" borderId="18" xfId="0" applyFont="1" applyBorder="1" applyAlignment="1">
      <alignment vertical="center" textRotation="255"/>
    </xf>
    <xf numFmtId="0" fontId="8" fillId="0" borderId="22" xfId="0" applyFont="1" applyBorder="1" applyAlignment="1">
      <alignment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24" fillId="0" borderId="4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 textRotation="255"/>
    </xf>
    <xf numFmtId="0" fontId="12" fillId="12" borderId="22" xfId="0" applyFont="1" applyFill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28" fillId="2" borderId="54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4" fillId="12" borderId="2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8" fillId="12" borderId="22" xfId="0" applyFont="1" applyFill="1" applyBorder="1" applyAlignment="1">
      <alignment horizontal="center" vertical="center"/>
    </xf>
    <xf numFmtId="0" fontId="25" fillId="9" borderId="41" xfId="0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10" borderId="41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8" fillId="10" borderId="22" xfId="0" applyFont="1" applyFill="1" applyBorder="1" applyAlignment="1">
      <alignment horizontal="center" vertical="center"/>
    </xf>
    <xf numFmtId="0" fontId="26" fillId="11" borderId="41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26" fillId="11" borderId="45" xfId="0" applyFont="1" applyFill="1" applyBorder="1" applyAlignment="1">
      <alignment horizontal="center" vertical="center"/>
    </xf>
    <xf numFmtId="0" fontId="26" fillId="11" borderId="46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26" fillId="12" borderId="4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0" fillId="6" borderId="37" xfId="0" applyFont="1" applyFill="1" applyBorder="1" applyAlignment="1">
      <alignment horizontal="center" vertical="center"/>
    </xf>
    <xf numFmtId="0" fontId="40" fillId="6" borderId="21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/>
    </xf>
    <xf numFmtId="0" fontId="26" fillId="11" borderId="61" xfId="0" applyFont="1" applyFill="1" applyBorder="1" applyAlignment="1">
      <alignment horizontal="center" vertical="center"/>
    </xf>
    <xf numFmtId="0" fontId="26" fillId="11" borderId="62" xfId="0" applyFont="1" applyFill="1" applyBorder="1" applyAlignment="1">
      <alignment horizontal="center" vertical="center"/>
    </xf>
    <xf numFmtId="0" fontId="26" fillId="11" borderId="47" xfId="0" applyFont="1" applyFill="1" applyBorder="1" applyAlignment="1">
      <alignment horizontal="center" vertical="center"/>
    </xf>
    <xf numFmtId="0" fontId="28" fillId="10" borderId="27" xfId="0" applyFont="1" applyFill="1" applyBorder="1" applyAlignment="1">
      <alignment horizontal="center" vertical="center"/>
    </xf>
    <xf numFmtId="0" fontId="28" fillId="10" borderId="35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0" fontId="25" fillId="10" borderId="34" xfId="0" applyFont="1" applyFill="1" applyBorder="1" applyAlignment="1">
      <alignment horizontal="center" vertical="center"/>
    </xf>
    <xf numFmtId="0" fontId="28" fillId="7" borderId="60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5" fillId="7" borderId="33" xfId="0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 vertical="center"/>
    </xf>
    <xf numFmtId="0" fontId="25" fillId="9" borderId="32" xfId="0" applyFont="1" applyFill="1" applyBorder="1" applyAlignment="1">
      <alignment horizontal="center" vertical="center"/>
    </xf>
    <xf numFmtId="0" fontId="25" fillId="9" borderId="33" xfId="0" applyFont="1" applyFill="1" applyBorder="1" applyAlignment="1">
      <alignment horizontal="center" vertical="center"/>
    </xf>
    <xf numFmtId="0" fontId="25" fillId="9" borderId="34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5" fillId="7" borderId="55" xfId="0" applyFont="1" applyFill="1" applyBorder="1" applyAlignment="1">
      <alignment horizontal="center" vertical="center" shrinkToFit="1"/>
    </xf>
    <xf numFmtId="0" fontId="25" fillId="7" borderId="56" xfId="0" applyFont="1" applyFill="1" applyBorder="1" applyAlignment="1">
      <alignment horizontal="center" vertical="center" shrinkToFit="1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20" fontId="42" fillId="7" borderId="27" xfId="0" applyNumberFormat="1" applyFont="1" applyFill="1" applyBorder="1" applyAlignment="1">
      <alignment horizontal="center" vertical="center"/>
    </xf>
    <xf numFmtId="20" fontId="42" fillId="7" borderId="35" xfId="0" applyNumberFormat="1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20" fontId="42" fillId="7" borderId="42" xfId="0" applyNumberFormat="1" applyFont="1" applyFill="1" applyBorder="1" applyAlignment="1">
      <alignment horizontal="center" vertical="center"/>
    </xf>
    <xf numFmtId="20" fontId="42" fillId="7" borderId="36" xfId="0" applyNumberFormat="1" applyFont="1" applyFill="1" applyBorder="1" applyAlignment="1">
      <alignment horizontal="center" vertical="center"/>
    </xf>
    <xf numFmtId="0" fontId="41" fillId="7" borderId="22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25" fillId="7" borderId="35" xfId="0" applyFont="1" applyFill="1" applyBorder="1" applyAlignment="1">
      <alignment horizontal="center" vertical="center"/>
    </xf>
    <xf numFmtId="20" fontId="25" fillId="7" borderId="27" xfId="0" applyNumberFormat="1" applyFont="1" applyFill="1" applyBorder="1" applyAlignment="1">
      <alignment horizontal="center" vertical="center"/>
    </xf>
    <xf numFmtId="20" fontId="25" fillId="7" borderId="35" xfId="0" applyNumberFormat="1" applyFont="1" applyFill="1" applyBorder="1" applyAlignment="1">
      <alignment horizontal="center" vertical="center"/>
    </xf>
    <xf numFmtId="0" fontId="42" fillId="7" borderId="27" xfId="0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47" fillId="7" borderId="41" xfId="0" applyFont="1" applyFill="1" applyBorder="1" applyAlignment="1">
      <alignment horizontal="center" vertical="center" wrapText="1"/>
    </xf>
    <xf numFmtId="0" fontId="47" fillId="7" borderId="41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0" fillId="8" borderId="37" xfId="0" applyFont="1" applyFill="1" applyBorder="1" applyAlignment="1">
      <alignment horizontal="center" vertical="center"/>
    </xf>
    <xf numFmtId="0" fontId="40" fillId="8" borderId="21" xfId="0" applyFont="1" applyFill="1" applyBorder="1" applyAlignment="1">
      <alignment horizontal="center" vertical="center"/>
    </xf>
    <xf numFmtId="20" fontId="38" fillId="2" borderId="27" xfId="0" applyNumberFormat="1" applyFont="1" applyFill="1" applyBorder="1" applyAlignment="1">
      <alignment horizontal="center" vertical="center" wrapText="1"/>
    </xf>
    <xf numFmtId="20" fontId="38" fillId="2" borderId="35" xfId="0" applyNumberFormat="1" applyFont="1" applyFill="1" applyBorder="1" applyAlignment="1">
      <alignment horizontal="center" vertical="center" wrapText="1"/>
    </xf>
    <xf numFmtId="20" fontId="42" fillId="2" borderId="27" xfId="0" applyNumberFormat="1" applyFont="1" applyFill="1" applyBorder="1" applyAlignment="1">
      <alignment horizontal="center" vertical="center"/>
    </xf>
    <xf numFmtId="20" fontId="42" fillId="2" borderId="35" xfId="0" applyNumberFormat="1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 shrinkToFit="1"/>
    </xf>
    <xf numFmtId="0" fontId="25" fillId="2" borderId="56" xfId="0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center" vertical="center" shrinkToFit="1"/>
    </xf>
    <xf numFmtId="0" fontId="25" fillId="2" borderId="40" xfId="0" applyFont="1" applyFill="1" applyBorder="1" applyAlignment="1">
      <alignment horizontal="center" vertical="center" shrinkToFit="1"/>
    </xf>
    <xf numFmtId="20" fontId="34" fillId="2" borderId="27" xfId="0" applyNumberFormat="1" applyFont="1" applyFill="1" applyBorder="1" applyAlignment="1">
      <alignment horizontal="center" vertical="center" wrapText="1"/>
    </xf>
    <xf numFmtId="20" fontId="34" fillId="2" borderId="35" xfId="0" applyNumberFormat="1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2" borderId="35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44" fillId="6" borderId="27" xfId="0" applyFont="1" applyFill="1" applyBorder="1" applyAlignment="1">
      <alignment horizontal="center" vertical="center"/>
    </xf>
    <xf numFmtId="0" fontId="44" fillId="6" borderId="35" xfId="0" applyFont="1" applyFill="1" applyBorder="1" applyAlignment="1">
      <alignment horizontal="center" vertical="center"/>
    </xf>
    <xf numFmtId="0" fontId="25" fillId="6" borderId="44" xfId="0" applyFont="1" applyFill="1" applyBorder="1" applyAlignment="1">
      <alignment horizontal="center" vertical="center"/>
    </xf>
    <xf numFmtId="0" fontId="25" fillId="6" borderId="55" xfId="0" applyFont="1" applyFill="1" applyBorder="1" applyAlignment="1">
      <alignment horizontal="center" vertical="center" shrinkToFit="1"/>
    </xf>
    <xf numFmtId="0" fontId="25" fillId="6" borderId="56" xfId="0" applyFont="1" applyFill="1" applyBorder="1" applyAlignment="1">
      <alignment horizontal="center" vertical="center" shrinkToFit="1"/>
    </xf>
    <xf numFmtId="0" fontId="34" fillId="6" borderId="22" xfId="0" applyFont="1" applyFill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2" fillId="6" borderId="22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20" fontId="42" fillId="6" borderId="27" xfId="0" applyNumberFormat="1" applyFont="1" applyFill="1" applyBorder="1" applyAlignment="1">
      <alignment horizontal="center" vertical="center"/>
    </xf>
    <xf numFmtId="20" fontId="42" fillId="6" borderId="35" xfId="0" applyNumberFormat="1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25" fillId="7" borderId="44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40" fillId="7" borderId="22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8" fillId="6" borderId="22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shrinkToFit="1"/>
    </xf>
    <xf numFmtId="0" fontId="26" fillId="6" borderId="22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1" fillId="5" borderId="51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textRotation="255"/>
    </xf>
    <xf numFmtId="0" fontId="9" fillId="0" borderId="11" xfId="0" applyFont="1" applyBorder="1" applyAlignment="1">
      <alignment vertical="center" textRotation="255"/>
    </xf>
    <xf numFmtId="0" fontId="8" fillId="0" borderId="6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  <xf numFmtId="0" fontId="8" fillId="0" borderId="7" xfId="0" applyFont="1" applyBorder="1" applyAlignment="1">
      <alignment vertical="center" textRotation="255"/>
    </xf>
    <xf numFmtId="0" fontId="8" fillId="0" borderId="12" xfId="0" applyFont="1" applyBorder="1" applyAlignment="1">
      <alignment vertical="center" textRotation="255"/>
    </xf>
    <xf numFmtId="0" fontId="9" fillId="0" borderId="6" xfId="0" applyFont="1" applyBorder="1" applyAlignment="1">
      <alignment horizontal="center" vertical="top" textRotation="255"/>
    </xf>
    <xf numFmtId="0" fontId="9" fillId="0" borderId="11" xfId="0" applyFont="1" applyBorder="1" applyAlignment="1">
      <alignment horizontal="center" vertical="top" textRotation="255"/>
    </xf>
    <xf numFmtId="0" fontId="9" fillId="2" borderId="6" xfId="0" applyFont="1" applyFill="1" applyBorder="1" applyAlignment="1">
      <alignment horizontal="center" vertical="top" textRotation="255"/>
    </xf>
    <xf numFmtId="0" fontId="9" fillId="2" borderId="11" xfId="0" applyFont="1" applyFill="1" applyBorder="1" applyAlignment="1">
      <alignment horizontal="center" vertical="top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/>
    </xf>
    <xf numFmtId="20" fontId="33" fillId="2" borderId="27" xfId="0" applyNumberFormat="1" applyFont="1" applyFill="1" applyBorder="1" applyAlignment="1">
      <alignment horizontal="center" vertical="center" wrapText="1"/>
    </xf>
    <xf numFmtId="20" fontId="33" fillId="2" borderId="35" xfId="0" applyNumberFormat="1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3" fillId="7" borderId="22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 wrapText="1"/>
    </xf>
    <xf numFmtId="0" fontId="35" fillId="6" borderId="22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top" textRotation="255"/>
    </xf>
    <xf numFmtId="0" fontId="9" fillId="2" borderId="22" xfId="0" applyFont="1" applyFill="1" applyBorder="1" applyAlignment="1">
      <alignment horizontal="center" vertical="top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28" fillId="4" borderId="22" xfId="0" applyFont="1" applyFill="1" applyBorder="1" applyAlignment="1">
      <alignment horizontal="center" vertical="center"/>
    </xf>
  </cellXfs>
  <cellStyles count="6">
    <cellStyle name="桁区切り 2" xfId="2" xr:uid="{A28D2D55-2AFE-43CC-A69B-923BA8EC521E}"/>
    <cellStyle name="標準" xfId="0" builtinId="0"/>
    <cellStyle name="標準 2" xfId="4" xr:uid="{035FFC56-8991-4C21-9D71-9BA937EEE150}"/>
    <cellStyle name="標準 2 2" xfId="3" xr:uid="{1A3227A7-8ABD-4DB9-AADD-0D5FC81ED0B3}"/>
    <cellStyle name="標準 5" xfId="1" xr:uid="{0BCAC451-CA01-4BD6-9A68-39A44F9FAAF1}"/>
    <cellStyle name="標準 5 2" xfId="5" xr:uid="{F3F2711F-8B6D-4CB3-B259-EA16B6441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51417</xdr:colOff>
      <xdr:row>3</xdr:row>
      <xdr:rowOff>1900917</xdr:rowOff>
    </xdr:from>
    <xdr:ext cx="184731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9254DE1-12CE-41F6-B00D-C43554DF190C}"/>
            </a:ext>
          </a:extLst>
        </xdr:cNvPr>
        <xdr:cNvSpPr/>
      </xdr:nvSpPr>
      <xdr:spPr>
        <a:xfrm>
          <a:off x="18129867" y="12341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4C7A7D6-1165-4ADB-B597-ECDE027FC2F0}"/>
            </a:ext>
          </a:extLst>
        </xdr:cNvPr>
        <xdr:cNvSpPr/>
      </xdr:nvSpPr>
      <xdr:spPr>
        <a:xfrm>
          <a:off x="144659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B462DBD-EF57-4DDF-80A2-65B32D280EB7}"/>
            </a:ext>
          </a:extLst>
        </xdr:cNvPr>
        <xdr:cNvSpPr/>
      </xdr:nvSpPr>
      <xdr:spPr>
        <a:xfrm>
          <a:off x="19392900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318F8B-77F5-4775-8982-EAD6B02932D2}"/>
            </a:ext>
          </a:extLst>
        </xdr:cNvPr>
        <xdr:cNvSpPr/>
      </xdr:nvSpPr>
      <xdr:spPr>
        <a:xfrm>
          <a:off x="19392900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1890404</xdr:rowOff>
    </xdr:from>
    <xdr:ext cx="184731" cy="530658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2239B39-4F40-44A2-984B-920740020ECB}"/>
            </a:ext>
          </a:extLst>
        </xdr:cNvPr>
        <xdr:cNvSpPr/>
      </xdr:nvSpPr>
      <xdr:spPr>
        <a:xfrm>
          <a:off x="19392900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1860467</xdr:rowOff>
    </xdr:from>
    <xdr:ext cx="184731" cy="530658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429E4D7-BBAF-4FB5-8004-3355F9EDECC0}"/>
            </a:ext>
          </a:extLst>
        </xdr:cNvPr>
        <xdr:cNvSpPr/>
      </xdr:nvSpPr>
      <xdr:spPr>
        <a:xfrm>
          <a:off x="19392900" y="12413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9C51011-D4EC-48A1-880D-6F77AB895A6F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B71AB24-8B3F-46BE-8E63-3FB92424791A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6B3B0B3-B68C-4379-83AC-947A0455B256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10C2233-D2CE-41F6-8818-C4E56EDCB1CF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37</xdr:col>
      <xdr:colOff>0</xdr:colOff>
      <xdr:row>3</xdr:row>
      <xdr:rowOff>1311646</xdr:rowOff>
    </xdr:from>
    <xdr:ext cx="184731" cy="530658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C8E47D6D-7A29-4F32-9689-134695157BC8}"/>
            </a:ext>
          </a:extLst>
        </xdr:cNvPr>
        <xdr:cNvSpPr/>
      </xdr:nvSpPr>
      <xdr:spPr>
        <a:xfrm>
          <a:off x="22783800" y="12354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1CFC75B-3E3D-42DB-A4D7-4B513FD76CD4}"/>
            </a:ext>
          </a:extLst>
        </xdr:cNvPr>
        <xdr:cNvSpPr/>
      </xdr:nvSpPr>
      <xdr:spPr>
        <a:xfrm>
          <a:off x="144659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7480D54-FEEA-4D19-904C-480E84717CB8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2228315-5285-47C1-8FDE-C1F01D015323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F304FA0-663C-402A-8109-874974E76832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883798E-8C21-404D-8881-2F9AFFB5A030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ED404A4E-D95A-4DB9-8174-56C170AE6DA7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2DBF0F2-DF7D-47FF-8473-0E2648663D8D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4DDFBA84-DDF5-4D17-AB4A-9B7F742A8161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330816</xdr:colOff>
      <xdr:row>3</xdr:row>
      <xdr:rowOff>3092</xdr:rowOff>
    </xdr:from>
    <xdr:ext cx="184731" cy="530658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2297E6CE-92E3-4851-8466-09F446375244}"/>
            </a:ext>
          </a:extLst>
        </xdr:cNvPr>
        <xdr:cNvSpPr/>
      </xdr:nvSpPr>
      <xdr:spPr>
        <a:xfrm>
          <a:off x="83222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235566</xdr:colOff>
      <xdr:row>2</xdr:row>
      <xdr:rowOff>955592</xdr:rowOff>
    </xdr:from>
    <xdr:ext cx="184731" cy="530658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D2DDC5C-585A-4159-8EC4-E3B8AA375C0B}"/>
            </a:ext>
          </a:extLst>
        </xdr:cNvPr>
        <xdr:cNvSpPr/>
      </xdr:nvSpPr>
      <xdr:spPr>
        <a:xfrm>
          <a:off x="8227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51417</xdr:colOff>
      <xdr:row>3</xdr:row>
      <xdr:rowOff>1900917</xdr:rowOff>
    </xdr:from>
    <xdr:ext cx="184731" cy="49244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E748369E-3634-4B60-8562-436BBE734733}"/>
            </a:ext>
          </a:extLst>
        </xdr:cNvPr>
        <xdr:cNvSpPr/>
      </xdr:nvSpPr>
      <xdr:spPr>
        <a:xfrm>
          <a:off x="16815417" y="12341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26</xdr:col>
      <xdr:colOff>1523</xdr:colOff>
      <xdr:row>3</xdr:row>
      <xdr:rowOff>1890404</xdr:rowOff>
    </xdr:from>
    <xdr:ext cx="184731" cy="53065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150C1871-D795-46B8-8A9F-40BBAEE6BBEB}"/>
            </a:ext>
          </a:extLst>
        </xdr:cNvPr>
        <xdr:cNvSpPr/>
      </xdr:nvSpPr>
      <xdr:spPr>
        <a:xfrm>
          <a:off x="154510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568FDAD4-7458-418D-9A82-971A0A59AEBD}"/>
            </a:ext>
          </a:extLst>
        </xdr:cNvPr>
        <xdr:cNvSpPr/>
      </xdr:nvSpPr>
      <xdr:spPr>
        <a:xfrm>
          <a:off x="131514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145759</xdr:colOff>
      <xdr:row>3</xdr:row>
      <xdr:rowOff>1904011</xdr:rowOff>
    </xdr:from>
    <xdr:ext cx="184731" cy="53065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E8982746-B6DA-4A36-9D76-0C6A795F266C}"/>
            </a:ext>
          </a:extLst>
        </xdr:cNvPr>
        <xdr:cNvSpPr/>
      </xdr:nvSpPr>
      <xdr:spPr>
        <a:xfrm>
          <a:off x="16909759" y="123726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A89575F-E21F-4DBE-8D51-1B0D37C6E3F9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BCAF18A0-8B3A-4B6E-B4FF-0AE49640FDD4}"/>
            </a:ext>
          </a:extLst>
        </xdr:cNvPr>
        <xdr:cNvSpPr/>
      </xdr:nvSpPr>
      <xdr:spPr>
        <a:xfrm>
          <a:off x="18078450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9C50006C-91CD-49D4-8C92-4CE0D704E67F}"/>
            </a:ext>
          </a:extLst>
        </xdr:cNvPr>
        <xdr:cNvSpPr/>
      </xdr:nvSpPr>
      <xdr:spPr>
        <a:xfrm>
          <a:off x="18078450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1890404</xdr:rowOff>
    </xdr:from>
    <xdr:ext cx="184731" cy="530658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493BCFD-75F9-40ED-B24C-DD75EA0BEE5B}"/>
            </a:ext>
          </a:extLst>
        </xdr:cNvPr>
        <xdr:cNvSpPr/>
      </xdr:nvSpPr>
      <xdr:spPr>
        <a:xfrm>
          <a:off x="18078450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1860467</xdr:rowOff>
    </xdr:from>
    <xdr:ext cx="184731" cy="530658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6726A2EC-2D93-4578-92AB-2621CF98C378}"/>
            </a:ext>
          </a:extLst>
        </xdr:cNvPr>
        <xdr:cNvSpPr/>
      </xdr:nvSpPr>
      <xdr:spPr>
        <a:xfrm>
          <a:off x="18078450" y="12413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1886321</xdr:rowOff>
    </xdr:from>
    <xdr:ext cx="184731" cy="530658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7C56502C-FF0A-4F8F-9634-63D1843BC015}"/>
            </a:ext>
          </a:extLst>
        </xdr:cNvPr>
        <xdr:cNvSpPr/>
      </xdr:nvSpPr>
      <xdr:spPr>
        <a:xfrm>
          <a:off x="178472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3EBE4B3-4324-4360-82F1-48D0A0D0B86D}"/>
            </a:ext>
          </a:extLst>
        </xdr:cNvPr>
        <xdr:cNvSpPr/>
      </xdr:nvSpPr>
      <xdr:spPr>
        <a:xfrm>
          <a:off x="1615592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C26B8EDC-B978-4EDB-B105-34CD4353EC49}"/>
            </a:ext>
          </a:extLst>
        </xdr:cNvPr>
        <xdr:cNvSpPr/>
      </xdr:nvSpPr>
      <xdr:spPr>
        <a:xfrm>
          <a:off x="1615592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E07E4F1B-7AB8-4F03-A59C-B7BF032BD5D1}"/>
            </a:ext>
          </a:extLst>
        </xdr:cNvPr>
        <xdr:cNvSpPr/>
      </xdr:nvSpPr>
      <xdr:spPr>
        <a:xfrm>
          <a:off x="1615592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B6B00422-5EA2-4B5C-909C-4DA3D305ED6F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7BA036D9-50A1-4E73-8869-9AEF4086511E}"/>
            </a:ext>
          </a:extLst>
        </xdr:cNvPr>
        <xdr:cNvSpPr/>
      </xdr:nvSpPr>
      <xdr:spPr>
        <a:xfrm>
          <a:off x="131514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8CB3296A-3004-4025-91EF-0150C30D8DAC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289E7E7B-16FE-4C67-967C-B35E33699C32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37C6AA5-3F4C-44D4-8FFA-DFC355E0F1B8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1D48EF7D-947B-4491-BC46-8D0550DFF5EB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BC2EC368-9BBA-4AC7-915B-E384A918B4F7}"/>
            </a:ext>
          </a:extLst>
        </xdr:cNvPr>
        <xdr:cNvSpPr/>
      </xdr:nvSpPr>
      <xdr:spPr>
        <a:xfrm>
          <a:off x="17847291" y="12417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D992018-37D1-4130-A4B6-AD444A83DA0E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C9343B7B-527E-4F2C-BC53-3418AB3626F1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946EBE58-0200-4F81-B8E1-AA34D508B262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64116</xdr:colOff>
      <xdr:row>3</xdr:row>
      <xdr:rowOff>1952996</xdr:rowOff>
    </xdr:from>
    <xdr:ext cx="184731" cy="530658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9509A8B5-DA4F-49F6-B060-98FBAA5A7847}"/>
            </a:ext>
          </a:extLst>
        </xdr:cNvPr>
        <xdr:cNvSpPr/>
      </xdr:nvSpPr>
      <xdr:spPr>
        <a:xfrm>
          <a:off x="148564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AAEB62B7-60C1-4D38-B242-2FF6AE17DA4A}"/>
            </a:ext>
          </a:extLst>
        </xdr:cNvPr>
        <xdr:cNvSpPr/>
      </xdr:nvSpPr>
      <xdr:spPr>
        <a:xfrm>
          <a:off x="17847291" y="12417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1523</xdr:colOff>
      <xdr:row>3</xdr:row>
      <xdr:rowOff>1890404</xdr:rowOff>
    </xdr:from>
    <xdr:ext cx="184731" cy="530658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B283217C-2303-452D-8985-F7473F88F357}"/>
            </a:ext>
          </a:extLst>
        </xdr:cNvPr>
        <xdr:cNvSpPr/>
      </xdr:nvSpPr>
      <xdr:spPr>
        <a:xfrm>
          <a:off x="17422748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B345D0A0-66BC-43B5-8970-DD1311060EEE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9B385105-7B7D-4E38-95EB-A23FA0A6B35C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A9459E42-1427-4070-AC45-6EBD55A30700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C17DDB1F-1D45-4BAA-8DAC-BF18EBBD50EC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11BECE98-5B5F-400C-A375-DBFB613D7C7B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693DFC91-4F9D-4081-A75A-32504FD7D708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30ADB612-F515-4C42-BD01-69C29C2B7AEF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8524F2D5-5CD1-437D-BF6E-C7375CA53043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F86E7ED-1785-4941-83A5-1AA5C339E0E3}"/>
            </a:ext>
          </a:extLst>
        </xdr:cNvPr>
        <xdr:cNvSpPr/>
      </xdr:nvSpPr>
      <xdr:spPr>
        <a:xfrm>
          <a:off x="184092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DD29FCDD-C9C5-4D7A-BA4F-029E6F24D470}"/>
            </a:ext>
          </a:extLst>
        </xdr:cNvPr>
        <xdr:cNvSpPr/>
      </xdr:nvSpPr>
      <xdr:spPr>
        <a:xfrm>
          <a:off x="20050125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2C2EF984-AD17-4A47-9C57-CE0D4B6D7C80}"/>
            </a:ext>
          </a:extLst>
        </xdr:cNvPr>
        <xdr:cNvSpPr/>
      </xdr:nvSpPr>
      <xdr:spPr>
        <a:xfrm>
          <a:off x="20050125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1890404</xdr:rowOff>
    </xdr:from>
    <xdr:ext cx="184731" cy="530658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A6C93D59-60C5-4FA4-86FA-7F04FBAB9EA9}"/>
            </a:ext>
          </a:extLst>
        </xdr:cNvPr>
        <xdr:cNvSpPr/>
      </xdr:nvSpPr>
      <xdr:spPr>
        <a:xfrm>
          <a:off x="20050125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1860467</xdr:rowOff>
    </xdr:from>
    <xdr:ext cx="184731" cy="530658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E393F54E-5A9E-47A9-BFAD-14D70FBCA61C}"/>
            </a:ext>
          </a:extLst>
        </xdr:cNvPr>
        <xdr:cNvSpPr/>
      </xdr:nvSpPr>
      <xdr:spPr>
        <a:xfrm>
          <a:off x="20050125" y="12413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C7BED848-3DF5-4369-86B3-2EF60C504216}"/>
            </a:ext>
          </a:extLst>
        </xdr:cNvPr>
        <xdr:cNvSpPr/>
      </xdr:nvSpPr>
      <xdr:spPr>
        <a:xfrm>
          <a:off x="21364575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68A96710-4021-42C8-9F9F-26AABEC83DA9}"/>
            </a:ext>
          </a:extLst>
        </xdr:cNvPr>
        <xdr:cNvSpPr/>
      </xdr:nvSpPr>
      <xdr:spPr>
        <a:xfrm>
          <a:off x="21364575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CFB5CBFE-ED07-4751-A0C3-600B6439C3E3}"/>
            </a:ext>
          </a:extLst>
        </xdr:cNvPr>
        <xdr:cNvSpPr/>
      </xdr:nvSpPr>
      <xdr:spPr>
        <a:xfrm>
          <a:off x="21364575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6D963DBD-B4E4-4029-9095-BE286F87D878}"/>
            </a:ext>
          </a:extLst>
        </xdr:cNvPr>
        <xdr:cNvSpPr/>
      </xdr:nvSpPr>
      <xdr:spPr>
        <a:xfrm>
          <a:off x="21364575" y="12413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636A2890-63FA-4F23-B4B7-89BE0E5C422C}"/>
            </a:ext>
          </a:extLst>
        </xdr:cNvPr>
        <xdr:cNvSpPr/>
      </xdr:nvSpPr>
      <xdr:spPr>
        <a:xfrm>
          <a:off x="21364575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1791F4F0-4EE7-445A-87BA-8FF077522537}"/>
            </a:ext>
          </a:extLst>
        </xdr:cNvPr>
        <xdr:cNvSpPr/>
      </xdr:nvSpPr>
      <xdr:spPr>
        <a:xfrm>
          <a:off x="21364575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AFCA45C3-2131-4357-BF02-4E4C7CBDA6BE}"/>
            </a:ext>
          </a:extLst>
        </xdr:cNvPr>
        <xdr:cNvSpPr/>
      </xdr:nvSpPr>
      <xdr:spPr>
        <a:xfrm>
          <a:off x="21364575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2ACE3B20-707C-4A79-A613-22737041F923}"/>
            </a:ext>
          </a:extLst>
        </xdr:cNvPr>
        <xdr:cNvSpPr/>
      </xdr:nvSpPr>
      <xdr:spPr>
        <a:xfrm>
          <a:off x="21364575" y="12413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3092</xdr:rowOff>
    </xdr:from>
    <xdr:ext cx="184731" cy="530658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BF339D9C-4E91-4F13-B6AA-0FB9679848BC}"/>
            </a:ext>
          </a:extLst>
        </xdr:cNvPr>
        <xdr:cNvSpPr/>
      </xdr:nvSpPr>
      <xdr:spPr>
        <a:xfrm>
          <a:off x="93319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31C13DF8-54E8-4033-B614-C9B140B17DFC}"/>
            </a:ext>
          </a:extLst>
        </xdr:cNvPr>
        <xdr:cNvSpPr/>
      </xdr:nvSpPr>
      <xdr:spPr>
        <a:xfrm>
          <a:off x="92366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20410</xdr:rowOff>
    </xdr:from>
    <xdr:ext cx="184731" cy="530658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EE6EADDA-C646-44AA-9AB0-352B0FB016BD}"/>
            </a:ext>
          </a:extLst>
        </xdr:cNvPr>
        <xdr:cNvSpPr/>
      </xdr:nvSpPr>
      <xdr:spPr>
        <a:xfrm>
          <a:off x="933194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BFAFF27C-1463-4F5D-BF00-F1498129B7CA}"/>
            </a:ext>
          </a:extLst>
        </xdr:cNvPr>
        <xdr:cNvSpPr/>
      </xdr:nvSpPr>
      <xdr:spPr>
        <a:xfrm>
          <a:off x="92366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63ECE566-20EC-4317-9320-2FEF581F61DC}"/>
            </a:ext>
          </a:extLst>
        </xdr:cNvPr>
        <xdr:cNvSpPr/>
      </xdr:nvSpPr>
      <xdr:spPr>
        <a:xfrm>
          <a:off x="124942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97A1DF29-A12F-46E1-9450-55706B5841FF}"/>
            </a:ext>
          </a:extLst>
        </xdr:cNvPr>
        <xdr:cNvSpPr/>
      </xdr:nvSpPr>
      <xdr:spPr>
        <a:xfrm>
          <a:off x="123989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6DA14F18-DE97-4500-AB73-2B7EDBF087A2}"/>
            </a:ext>
          </a:extLst>
        </xdr:cNvPr>
        <xdr:cNvSpPr/>
      </xdr:nvSpPr>
      <xdr:spPr>
        <a:xfrm>
          <a:off x="170948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4BE07247-67ED-43B9-8B4B-C5A4E3B9155B}"/>
            </a:ext>
          </a:extLst>
        </xdr:cNvPr>
        <xdr:cNvSpPr/>
      </xdr:nvSpPr>
      <xdr:spPr>
        <a:xfrm>
          <a:off x="169995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3092</xdr:rowOff>
    </xdr:from>
    <xdr:ext cx="184731" cy="530658"/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1419EC3B-209B-48FB-B211-DB3071D55884}"/>
            </a:ext>
          </a:extLst>
        </xdr:cNvPr>
        <xdr:cNvSpPr/>
      </xdr:nvSpPr>
      <xdr:spPr>
        <a:xfrm>
          <a:off x="93319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D6BF6296-7004-42B2-A10A-19B6677D63B8}"/>
            </a:ext>
          </a:extLst>
        </xdr:cNvPr>
        <xdr:cNvSpPr/>
      </xdr:nvSpPr>
      <xdr:spPr>
        <a:xfrm>
          <a:off x="92366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2878169E-BCDA-44F8-8838-CEA08CB413F8}"/>
            </a:ext>
          </a:extLst>
        </xdr:cNvPr>
        <xdr:cNvSpPr/>
      </xdr:nvSpPr>
      <xdr:spPr>
        <a:xfrm>
          <a:off x="118370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467416CF-FF3D-4D1E-8521-2D8494A14A20}"/>
            </a:ext>
          </a:extLst>
        </xdr:cNvPr>
        <xdr:cNvSpPr/>
      </xdr:nvSpPr>
      <xdr:spPr>
        <a:xfrm>
          <a:off x="117417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20410</xdr:rowOff>
    </xdr:from>
    <xdr:ext cx="184731" cy="530658"/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C8B99D1C-0634-4CE9-88FF-C10CA07DCAA5}"/>
            </a:ext>
          </a:extLst>
        </xdr:cNvPr>
        <xdr:cNvSpPr/>
      </xdr:nvSpPr>
      <xdr:spPr>
        <a:xfrm>
          <a:off x="11837016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D38F718C-1001-433D-8E81-5CEA1BEAFED0}"/>
            </a:ext>
          </a:extLst>
        </xdr:cNvPr>
        <xdr:cNvSpPr/>
      </xdr:nvSpPr>
      <xdr:spPr>
        <a:xfrm>
          <a:off x="117417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A3E9F694-A622-410E-822C-07A431329E7C}"/>
            </a:ext>
          </a:extLst>
        </xdr:cNvPr>
        <xdr:cNvSpPr/>
      </xdr:nvSpPr>
      <xdr:spPr>
        <a:xfrm>
          <a:off x="118370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3F711C28-0DA5-48EC-9043-4A673C34DBE5}"/>
            </a:ext>
          </a:extLst>
        </xdr:cNvPr>
        <xdr:cNvSpPr/>
      </xdr:nvSpPr>
      <xdr:spPr>
        <a:xfrm>
          <a:off x="117417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DC8BF0A0-3DF8-4F31-8537-F059F9590263}"/>
            </a:ext>
          </a:extLst>
        </xdr:cNvPr>
        <xdr:cNvSpPr/>
      </xdr:nvSpPr>
      <xdr:spPr>
        <a:xfrm>
          <a:off x="131514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386F909C-5EF8-4C7F-BB09-334809E4C601}"/>
            </a:ext>
          </a:extLst>
        </xdr:cNvPr>
        <xdr:cNvSpPr/>
      </xdr:nvSpPr>
      <xdr:spPr>
        <a:xfrm>
          <a:off x="130562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20410</xdr:rowOff>
    </xdr:from>
    <xdr:ext cx="184731" cy="530658"/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A5DF4FF3-560E-40CE-9404-91AC3EFE7D1D}"/>
            </a:ext>
          </a:extLst>
        </xdr:cNvPr>
        <xdr:cNvSpPr/>
      </xdr:nvSpPr>
      <xdr:spPr>
        <a:xfrm>
          <a:off x="13151466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E69DF153-1F4D-4886-8CF4-36F40EC14D8F}"/>
            </a:ext>
          </a:extLst>
        </xdr:cNvPr>
        <xdr:cNvSpPr/>
      </xdr:nvSpPr>
      <xdr:spPr>
        <a:xfrm>
          <a:off x="130562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CB804248-45B5-4C01-BF71-F089C06196C3}"/>
            </a:ext>
          </a:extLst>
        </xdr:cNvPr>
        <xdr:cNvSpPr/>
      </xdr:nvSpPr>
      <xdr:spPr>
        <a:xfrm>
          <a:off x="131514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0398685F-3CDA-4E4A-97C0-F841D3EA2432}"/>
            </a:ext>
          </a:extLst>
        </xdr:cNvPr>
        <xdr:cNvSpPr/>
      </xdr:nvSpPr>
      <xdr:spPr>
        <a:xfrm>
          <a:off x="130562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1936AB98-68A9-4142-980D-81BB3341E5FD}"/>
            </a:ext>
          </a:extLst>
        </xdr:cNvPr>
        <xdr:cNvSpPr/>
      </xdr:nvSpPr>
      <xdr:spPr>
        <a:xfrm>
          <a:off x="138086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61AFF9C0-423C-41E8-B820-12E3E40E2A72}"/>
            </a:ext>
          </a:extLst>
        </xdr:cNvPr>
        <xdr:cNvSpPr/>
      </xdr:nvSpPr>
      <xdr:spPr>
        <a:xfrm>
          <a:off x="138086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89F42C56-45D9-4D2B-8DEE-1FD2AA461A84}"/>
            </a:ext>
          </a:extLst>
        </xdr:cNvPr>
        <xdr:cNvSpPr/>
      </xdr:nvSpPr>
      <xdr:spPr>
        <a:xfrm>
          <a:off x="138086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DB53C7A0-1CAB-40E8-8680-AB7AE3FC4073}"/>
            </a:ext>
          </a:extLst>
        </xdr:cNvPr>
        <xdr:cNvSpPr/>
      </xdr:nvSpPr>
      <xdr:spPr>
        <a:xfrm>
          <a:off x="137134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20410</xdr:rowOff>
    </xdr:from>
    <xdr:ext cx="184731" cy="530658"/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E8D9633C-C4BA-4CA1-9835-067675412181}"/>
            </a:ext>
          </a:extLst>
        </xdr:cNvPr>
        <xdr:cNvSpPr/>
      </xdr:nvSpPr>
      <xdr:spPr>
        <a:xfrm>
          <a:off x="1380869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7EEC950C-0A23-4114-AA47-C34F1CCCEA9D}"/>
            </a:ext>
          </a:extLst>
        </xdr:cNvPr>
        <xdr:cNvSpPr/>
      </xdr:nvSpPr>
      <xdr:spPr>
        <a:xfrm>
          <a:off x="137134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6516CE4F-80CF-464E-8669-F4B6905D0FF5}"/>
            </a:ext>
          </a:extLst>
        </xdr:cNvPr>
        <xdr:cNvSpPr/>
      </xdr:nvSpPr>
      <xdr:spPr>
        <a:xfrm>
          <a:off x="138086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B8096B10-DDC6-4FFB-A2FD-BE95B9EA3A4C}"/>
            </a:ext>
          </a:extLst>
        </xdr:cNvPr>
        <xdr:cNvSpPr/>
      </xdr:nvSpPr>
      <xdr:spPr>
        <a:xfrm>
          <a:off x="137134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FCE4009B-40F0-47D3-9275-C1A04D4EC604}"/>
            </a:ext>
          </a:extLst>
        </xdr:cNvPr>
        <xdr:cNvSpPr/>
      </xdr:nvSpPr>
      <xdr:spPr>
        <a:xfrm>
          <a:off x="164375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21FA0A04-A440-4054-B9C5-7E36A2372E5B}"/>
            </a:ext>
          </a:extLst>
        </xdr:cNvPr>
        <xdr:cNvSpPr/>
      </xdr:nvSpPr>
      <xdr:spPr>
        <a:xfrm>
          <a:off x="164375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04795006-434D-4D52-A8AC-223C29973AB6}"/>
            </a:ext>
          </a:extLst>
        </xdr:cNvPr>
        <xdr:cNvSpPr/>
      </xdr:nvSpPr>
      <xdr:spPr>
        <a:xfrm>
          <a:off x="164375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AF43088E-166A-4B56-A44F-36E9F03405BF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20410</xdr:rowOff>
    </xdr:from>
    <xdr:ext cx="184731" cy="530658"/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1C9BE78D-8A09-40E8-B6BC-4FAEE4C90B82}"/>
            </a:ext>
          </a:extLst>
        </xdr:cNvPr>
        <xdr:cNvSpPr/>
      </xdr:nvSpPr>
      <xdr:spPr>
        <a:xfrm>
          <a:off x="1643759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AD6E4E9A-6C77-406C-98E4-8FFD58B5141B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91774EC5-2F1E-456D-9639-9C3B810AFBFD}"/>
            </a:ext>
          </a:extLst>
        </xdr:cNvPr>
        <xdr:cNvSpPr/>
      </xdr:nvSpPr>
      <xdr:spPr>
        <a:xfrm>
          <a:off x="164375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ECDBB995-40DB-410A-ABF8-BE6ADC4A5D2C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AF774AE5-91BA-4EDD-9BEB-35E275F7EEF0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0AAAE549-4D52-4112-BD30-0C94ABA127CC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B51D1678-B477-4DD8-949F-2923ACF93F67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98B8956F-67CC-4481-89EA-EFD212463078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A11E44F7-E49D-4E10-98F2-9CB1AF0E63D6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574B0B36-FA49-485E-9951-44D1D78A73BD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ABF87511-80EE-460E-A983-CBDFBA95ACA1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21E90F75-F509-4BF1-BB20-BEF40E1CD865}"/>
            </a:ext>
          </a:extLst>
        </xdr:cNvPr>
        <xdr:cNvSpPr/>
      </xdr:nvSpPr>
      <xdr:spPr>
        <a:xfrm>
          <a:off x="1775204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93C2B9E2-8E67-4537-AED4-00F1AC12770E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B0E240DE-1DB6-4D2F-A6CF-671B72308EE5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61733575-2A2D-4DEA-852A-6A4D49015238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FC9DE340-4C28-415F-8166-A2FFDC9F2413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88FB3D00-0CF0-4ED4-A80F-1E0363D7503B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3E9A5425-2D84-4AED-A2BE-275B04F37B48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2458DC09-6FC6-4C32-B8A5-0F82950783FD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1886321</xdr:rowOff>
    </xdr:from>
    <xdr:ext cx="184731" cy="530658"/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F277B960-45DA-4369-A997-1AE73260905D}"/>
            </a:ext>
          </a:extLst>
        </xdr:cNvPr>
        <xdr:cNvSpPr/>
      </xdr:nvSpPr>
      <xdr:spPr>
        <a:xfrm>
          <a:off x="178472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F3E85023-F8A2-4A55-A5C1-994B44257C98}"/>
            </a:ext>
          </a:extLst>
        </xdr:cNvPr>
        <xdr:cNvSpPr/>
      </xdr:nvSpPr>
      <xdr:spPr>
        <a:xfrm>
          <a:off x="17847291" y="12417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6A9C4B6F-6EE1-4A05-A426-3ECFFBFFD4FC}"/>
            </a:ext>
          </a:extLst>
        </xdr:cNvPr>
        <xdr:cNvSpPr/>
      </xdr:nvSpPr>
      <xdr:spPr>
        <a:xfrm>
          <a:off x="17847291" y="12417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1523</xdr:colOff>
      <xdr:row>3</xdr:row>
      <xdr:rowOff>1890404</xdr:rowOff>
    </xdr:from>
    <xdr:ext cx="184731" cy="530658"/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BB306DC2-3E5C-40BB-BA0C-AC482C01E293}"/>
            </a:ext>
          </a:extLst>
        </xdr:cNvPr>
        <xdr:cNvSpPr/>
      </xdr:nvSpPr>
      <xdr:spPr>
        <a:xfrm>
          <a:off x="17422748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C25D58A4-43B7-4E98-8182-3749AD2A8913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99F9153F-65EA-4FEA-A262-CE04E0AC6780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153D7300-E13E-459F-BE2E-F6504DE5A385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0" name="正方形/長方形 129">
          <a:extLst>
            <a:ext uri="{FF2B5EF4-FFF2-40B4-BE49-F238E27FC236}">
              <a16:creationId xmlns:a16="http://schemas.microsoft.com/office/drawing/2014/main" id="{D073DF51-B0EE-4424-8768-FA3A92F1444E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7743D6D2-CE9C-44A6-9746-1E93002584E7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7F974EE6-9B79-49F1-B08E-4B4B02476616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3DC4998E-0153-453D-B62E-0889DD3E739F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4" name="正方形/長方形 133">
          <a:extLst>
            <a:ext uri="{FF2B5EF4-FFF2-40B4-BE49-F238E27FC236}">
              <a16:creationId xmlns:a16="http://schemas.microsoft.com/office/drawing/2014/main" id="{27A1C563-A8DF-438B-8995-4879A88566B7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BC1792DC-111D-4869-A378-520152040A91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36" name="正方形/長方形 135">
          <a:extLst>
            <a:ext uri="{FF2B5EF4-FFF2-40B4-BE49-F238E27FC236}">
              <a16:creationId xmlns:a16="http://schemas.microsoft.com/office/drawing/2014/main" id="{6C10845A-D42D-4083-899B-E45E110ECB7D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C05E3F5F-0B01-4025-8D33-6A7D610388CF}"/>
            </a:ext>
          </a:extLst>
        </xdr:cNvPr>
        <xdr:cNvSpPr/>
      </xdr:nvSpPr>
      <xdr:spPr>
        <a:xfrm>
          <a:off x="17470373" y="124270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F7009A62-1802-409F-9D7F-8044E6CDB45C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7B23FA7A-C5BF-45BE-B2D9-25B423241031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FB3C6441-8923-4465-89CC-449EE5647B6D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FE635882-1611-4A2F-9EAD-0A40F412BA34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28EEB699-9DC7-4F58-82D5-B0CE490BA731}"/>
            </a:ext>
          </a:extLst>
        </xdr:cNvPr>
        <xdr:cNvSpPr/>
      </xdr:nvSpPr>
      <xdr:spPr>
        <a:xfrm>
          <a:off x="1775204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673A653F-DAC2-4CBB-8AAE-03F36A2150A3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B97DE6B6-B304-4B75-9408-012924696EDA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720FAB86-34EB-47ED-B913-8F0E4BE6BEF6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330816</xdr:colOff>
      <xdr:row>3</xdr:row>
      <xdr:rowOff>3092</xdr:rowOff>
    </xdr:from>
    <xdr:ext cx="184731" cy="530658"/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9F6F89C0-548E-483A-93BC-1C0DDCEB8343}"/>
            </a:ext>
          </a:extLst>
        </xdr:cNvPr>
        <xdr:cNvSpPr/>
      </xdr:nvSpPr>
      <xdr:spPr>
        <a:xfrm>
          <a:off x="11179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235566</xdr:colOff>
      <xdr:row>2</xdr:row>
      <xdr:rowOff>955592</xdr:rowOff>
    </xdr:from>
    <xdr:ext cx="184731" cy="530658"/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E7E8880E-1A60-432B-8500-8D3EFFE0AE4D}"/>
            </a:ext>
          </a:extLst>
        </xdr:cNvPr>
        <xdr:cNvSpPr/>
      </xdr:nvSpPr>
      <xdr:spPr>
        <a:xfrm>
          <a:off x="110845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330816</xdr:colOff>
      <xdr:row>3</xdr:row>
      <xdr:rowOff>20410</xdr:rowOff>
    </xdr:from>
    <xdr:ext cx="184731" cy="530658"/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BE3FEE83-4539-43EE-B513-56CB3DDA3890}"/>
            </a:ext>
          </a:extLst>
        </xdr:cNvPr>
        <xdr:cNvSpPr/>
      </xdr:nvSpPr>
      <xdr:spPr>
        <a:xfrm>
          <a:off x="1117979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235566</xdr:colOff>
      <xdr:row>2</xdr:row>
      <xdr:rowOff>955592</xdr:rowOff>
    </xdr:from>
    <xdr:ext cx="184731" cy="530658"/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F697A517-01DE-4E3D-B75D-235EDBCBCDB6}"/>
            </a:ext>
          </a:extLst>
        </xdr:cNvPr>
        <xdr:cNvSpPr/>
      </xdr:nvSpPr>
      <xdr:spPr>
        <a:xfrm>
          <a:off x="110845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330816</xdr:colOff>
      <xdr:row>3</xdr:row>
      <xdr:rowOff>3092</xdr:rowOff>
    </xdr:from>
    <xdr:ext cx="184731" cy="530658"/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8D24CEAC-235C-461C-9705-B2CE89E8A3B4}"/>
            </a:ext>
          </a:extLst>
        </xdr:cNvPr>
        <xdr:cNvSpPr/>
      </xdr:nvSpPr>
      <xdr:spPr>
        <a:xfrm>
          <a:off x="11179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235566</xdr:colOff>
      <xdr:row>2</xdr:row>
      <xdr:rowOff>955592</xdr:rowOff>
    </xdr:from>
    <xdr:ext cx="184731" cy="530658"/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2F981590-1BE9-4291-B249-0B654F45F59F}"/>
            </a:ext>
          </a:extLst>
        </xdr:cNvPr>
        <xdr:cNvSpPr/>
      </xdr:nvSpPr>
      <xdr:spPr>
        <a:xfrm>
          <a:off x="110845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8AE42340-DECF-440E-8872-284FE021593D}"/>
            </a:ext>
          </a:extLst>
        </xdr:cNvPr>
        <xdr:cNvSpPr/>
      </xdr:nvSpPr>
      <xdr:spPr>
        <a:xfrm>
          <a:off x="118370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A0AD1455-BE0E-4D9F-9F38-253C647B1574}"/>
            </a:ext>
          </a:extLst>
        </xdr:cNvPr>
        <xdr:cNvSpPr/>
      </xdr:nvSpPr>
      <xdr:spPr>
        <a:xfrm>
          <a:off x="117417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20410</xdr:rowOff>
    </xdr:from>
    <xdr:ext cx="184731" cy="530658"/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E885443B-F9DE-413B-8713-8630F4D500A1}"/>
            </a:ext>
          </a:extLst>
        </xdr:cNvPr>
        <xdr:cNvSpPr/>
      </xdr:nvSpPr>
      <xdr:spPr>
        <a:xfrm>
          <a:off x="11837016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1E658BBD-1190-48A0-BB9F-FFF3D95A3A99}"/>
            </a:ext>
          </a:extLst>
        </xdr:cNvPr>
        <xdr:cNvSpPr/>
      </xdr:nvSpPr>
      <xdr:spPr>
        <a:xfrm>
          <a:off x="117417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156" name="正方形/長方形 155">
          <a:extLst>
            <a:ext uri="{FF2B5EF4-FFF2-40B4-BE49-F238E27FC236}">
              <a16:creationId xmlns:a16="http://schemas.microsoft.com/office/drawing/2014/main" id="{C9D6353A-40C7-45F4-B9DD-C68026AEA353}"/>
            </a:ext>
          </a:extLst>
        </xdr:cNvPr>
        <xdr:cNvSpPr/>
      </xdr:nvSpPr>
      <xdr:spPr>
        <a:xfrm>
          <a:off x="118370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38CF93D7-4052-4E56-9D94-45BDDDAF2EBB}"/>
            </a:ext>
          </a:extLst>
        </xdr:cNvPr>
        <xdr:cNvSpPr/>
      </xdr:nvSpPr>
      <xdr:spPr>
        <a:xfrm>
          <a:off x="117417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158" name="正方形/長方形 157">
          <a:extLst>
            <a:ext uri="{FF2B5EF4-FFF2-40B4-BE49-F238E27FC236}">
              <a16:creationId xmlns:a16="http://schemas.microsoft.com/office/drawing/2014/main" id="{B4FDEDF0-19FF-4211-9F33-3CE7D5BA6963}"/>
            </a:ext>
          </a:extLst>
        </xdr:cNvPr>
        <xdr:cNvSpPr/>
      </xdr:nvSpPr>
      <xdr:spPr>
        <a:xfrm>
          <a:off x="124942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159" name="正方形/長方形 158">
          <a:extLst>
            <a:ext uri="{FF2B5EF4-FFF2-40B4-BE49-F238E27FC236}">
              <a16:creationId xmlns:a16="http://schemas.microsoft.com/office/drawing/2014/main" id="{547AB5D8-2A07-420F-9BFF-1A7F408D90C7}"/>
            </a:ext>
          </a:extLst>
        </xdr:cNvPr>
        <xdr:cNvSpPr/>
      </xdr:nvSpPr>
      <xdr:spPr>
        <a:xfrm>
          <a:off x="123989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20410</xdr:rowOff>
    </xdr:from>
    <xdr:ext cx="184731" cy="530658"/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4E685566-3B30-4BF3-8CB1-19BE4B30038F}"/>
            </a:ext>
          </a:extLst>
        </xdr:cNvPr>
        <xdr:cNvSpPr/>
      </xdr:nvSpPr>
      <xdr:spPr>
        <a:xfrm>
          <a:off x="1249424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8F87E5BB-693B-433A-96E4-7A98D8C83DDA}"/>
            </a:ext>
          </a:extLst>
        </xdr:cNvPr>
        <xdr:cNvSpPr/>
      </xdr:nvSpPr>
      <xdr:spPr>
        <a:xfrm>
          <a:off x="123989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162" name="正方形/長方形 161">
          <a:extLst>
            <a:ext uri="{FF2B5EF4-FFF2-40B4-BE49-F238E27FC236}">
              <a16:creationId xmlns:a16="http://schemas.microsoft.com/office/drawing/2014/main" id="{C302CF16-F085-490A-AC8C-E1FCE56FA8BC}"/>
            </a:ext>
          </a:extLst>
        </xdr:cNvPr>
        <xdr:cNvSpPr/>
      </xdr:nvSpPr>
      <xdr:spPr>
        <a:xfrm>
          <a:off x="124942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163" name="正方形/長方形 162">
          <a:extLst>
            <a:ext uri="{FF2B5EF4-FFF2-40B4-BE49-F238E27FC236}">
              <a16:creationId xmlns:a16="http://schemas.microsoft.com/office/drawing/2014/main" id="{FD81069E-E972-431B-9535-13AC1536E51C}"/>
            </a:ext>
          </a:extLst>
        </xdr:cNvPr>
        <xdr:cNvSpPr/>
      </xdr:nvSpPr>
      <xdr:spPr>
        <a:xfrm>
          <a:off x="123989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164" name="正方形/長方形 163">
          <a:extLst>
            <a:ext uri="{FF2B5EF4-FFF2-40B4-BE49-F238E27FC236}">
              <a16:creationId xmlns:a16="http://schemas.microsoft.com/office/drawing/2014/main" id="{618F7456-5266-4A41-9DE8-45D4E0277E84}"/>
            </a:ext>
          </a:extLst>
        </xdr:cNvPr>
        <xdr:cNvSpPr/>
      </xdr:nvSpPr>
      <xdr:spPr>
        <a:xfrm>
          <a:off x="131514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FD01AA6F-8379-466F-80CB-C62B4C9ED1FD}"/>
            </a:ext>
          </a:extLst>
        </xdr:cNvPr>
        <xdr:cNvSpPr/>
      </xdr:nvSpPr>
      <xdr:spPr>
        <a:xfrm>
          <a:off x="130562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20410</xdr:rowOff>
    </xdr:from>
    <xdr:ext cx="184731" cy="530658"/>
    <xdr:sp macro="" textlink="">
      <xdr:nvSpPr>
        <xdr:cNvPr id="166" name="正方形/長方形 165">
          <a:extLst>
            <a:ext uri="{FF2B5EF4-FFF2-40B4-BE49-F238E27FC236}">
              <a16:creationId xmlns:a16="http://schemas.microsoft.com/office/drawing/2014/main" id="{08340D1E-1CE9-4DC8-9E6E-ACAC3EF469C8}"/>
            </a:ext>
          </a:extLst>
        </xdr:cNvPr>
        <xdr:cNvSpPr/>
      </xdr:nvSpPr>
      <xdr:spPr>
        <a:xfrm>
          <a:off x="13151466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95784F06-ADF6-411F-9211-AE14F043D4C2}"/>
            </a:ext>
          </a:extLst>
        </xdr:cNvPr>
        <xdr:cNvSpPr/>
      </xdr:nvSpPr>
      <xdr:spPr>
        <a:xfrm>
          <a:off x="130562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168" name="正方形/長方形 167">
          <a:extLst>
            <a:ext uri="{FF2B5EF4-FFF2-40B4-BE49-F238E27FC236}">
              <a16:creationId xmlns:a16="http://schemas.microsoft.com/office/drawing/2014/main" id="{3268898F-03D2-40D3-9090-15881C35F266}"/>
            </a:ext>
          </a:extLst>
        </xdr:cNvPr>
        <xdr:cNvSpPr/>
      </xdr:nvSpPr>
      <xdr:spPr>
        <a:xfrm>
          <a:off x="131514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D7C496D2-FD21-473D-91FE-A47F832C58A1}"/>
            </a:ext>
          </a:extLst>
        </xdr:cNvPr>
        <xdr:cNvSpPr/>
      </xdr:nvSpPr>
      <xdr:spPr>
        <a:xfrm>
          <a:off x="130562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268E76B7-6C31-42F0-B1A6-CF2E624772FF}"/>
            </a:ext>
          </a:extLst>
        </xdr:cNvPr>
        <xdr:cNvSpPr/>
      </xdr:nvSpPr>
      <xdr:spPr>
        <a:xfrm>
          <a:off x="138086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85858234-D6B5-458D-8313-303D26AB6EBB}"/>
            </a:ext>
          </a:extLst>
        </xdr:cNvPr>
        <xdr:cNvSpPr/>
      </xdr:nvSpPr>
      <xdr:spPr>
        <a:xfrm>
          <a:off x="137134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20410</xdr:rowOff>
    </xdr:from>
    <xdr:ext cx="184731" cy="530658"/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A7265DB3-04A3-4643-BA80-C73B516AC90E}"/>
            </a:ext>
          </a:extLst>
        </xdr:cNvPr>
        <xdr:cNvSpPr/>
      </xdr:nvSpPr>
      <xdr:spPr>
        <a:xfrm>
          <a:off x="1380869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04072F0E-0E15-4664-AFFC-E8FE88296FCD}"/>
            </a:ext>
          </a:extLst>
        </xdr:cNvPr>
        <xdr:cNvSpPr/>
      </xdr:nvSpPr>
      <xdr:spPr>
        <a:xfrm>
          <a:off x="137134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4E9282CF-2E93-43FC-8AAC-E791B8218A30}"/>
            </a:ext>
          </a:extLst>
        </xdr:cNvPr>
        <xdr:cNvSpPr/>
      </xdr:nvSpPr>
      <xdr:spPr>
        <a:xfrm>
          <a:off x="138086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634ED163-9D5B-4242-A9E2-319C2B5CAC7D}"/>
            </a:ext>
          </a:extLst>
        </xdr:cNvPr>
        <xdr:cNvSpPr/>
      </xdr:nvSpPr>
      <xdr:spPr>
        <a:xfrm>
          <a:off x="137134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5455F6FD-9A38-413C-BA97-2253BCB03C60}"/>
            </a:ext>
          </a:extLst>
        </xdr:cNvPr>
        <xdr:cNvSpPr/>
      </xdr:nvSpPr>
      <xdr:spPr>
        <a:xfrm>
          <a:off x="164375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56F4A8DC-12BF-46FE-ABCD-3CD8957C6F23}"/>
            </a:ext>
          </a:extLst>
        </xdr:cNvPr>
        <xdr:cNvSpPr/>
      </xdr:nvSpPr>
      <xdr:spPr>
        <a:xfrm>
          <a:off x="1643759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165E9F64-EF1D-4828-9F0D-A65882308C4D}"/>
            </a:ext>
          </a:extLst>
        </xdr:cNvPr>
        <xdr:cNvSpPr/>
      </xdr:nvSpPr>
      <xdr:spPr>
        <a:xfrm>
          <a:off x="164375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F303D1FF-AFB5-4317-8889-5251569505C7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20410</xdr:rowOff>
    </xdr:from>
    <xdr:ext cx="184731" cy="530658"/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282458CA-86FD-4D52-ADD5-9CEA7C3337E5}"/>
            </a:ext>
          </a:extLst>
        </xdr:cNvPr>
        <xdr:cNvSpPr/>
      </xdr:nvSpPr>
      <xdr:spPr>
        <a:xfrm>
          <a:off x="1643759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B33898B0-A3FA-468A-9483-3F65D49C89B9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DDE734E8-2EE1-428E-AD94-788B56536D93}"/>
            </a:ext>
          </a:extLst>
        </xdr:cNvPr>
        <xdr:cNvSpPr/>
      </xdr:nvSpPr>
      <xdr:spPr>
        <a:xfrm>
          <a:off x="164375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3" name="正方形/長方形 182">
          <a:extLst>
            <a:ext uri="{FF2B5EF4-FFF2-40B4-BE49-F238E27FC236}">
              <a16:creationId xmlns:a16="http://schemas.microsoft.com/office/drawing/2014/main" id="{7170D2C6-9DC5-4BA7-8078-9DF473CB5CF2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84" name="正方形/長方形 183">
          <a:extLst>
            <a:ext uri="{FF2B5EF4-FFF2-40B4-BE49-F238E27FC236}">
              <a16:creationId xmlns:a16="http://schemas.microsoft.com/office/drawing/2014/main" id="{BA543EB3-450F-4168-970B-CD20AECBB376}"/>
            </a:ext>
          </a:extLst>
        </xdr:cNvPr>
        <xdr:cNvSpPr/>
      </xdr:nvSpPr>
      <xdr:spPr>
        <a:xfrm>
          <a:off x="164375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5" name="正方形/長方形 184">
          <a:extLst>
            <a:ext uri="{FF2B5EF4-FFF2-40B4-BE49-F238E27FC236}">
              <a16:creationId xmlns:a16="http://schemas.microsoft.com/office/drawing/2014/main" id="{12A2707D-B2BE-4856-89C9-E63EB75AB39A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20410</xdr:rowOff>
    </xdr:from>
    <xdr:ext cx="184731" cy="530658"/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6652793D-68D6-457A-BF51-F591F57100C0}"/>
            </a:ext>
          </a:extLst>
        </xdr:cNvPr>
        <xdr:cNvSpPr/>
      </xdr:nvSpPr>
      <xdr:spPr>
        <a:xfrm>
          <a:off x="1643759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EC9BA4BE-42DA-424E-AEE4-F56F302EE14C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88" name="正方形/長方形 187">
          <a:extLst>
            <a:ext uri="{FF2B5EF4-FFF2-40B4-BE49-F238E27FC236}">
              <a16:creationId xmlns:a16="http://schemas.microsoft.com/office/drawing/2014/main" id="{250D050A-A654-4223-932D-A52831CE6224}"/>
            </a:ext>
          </a:extLst>
        </xdr:cNvPr>
        <xdr:cNvSpPr/>
      </xdr:nvSpPr>
      <xdr:spPr>
        <a:xfrm>
          <a:off x="164375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9" name="正方形/長方形 188">
          <a:extLst>
            <a:ext uri="{FF2B5EF4-FFF2-40B4-BE49-F238E27FC236}">
              <a16:creationId xmlns:a16="http://schemas.microsoft.com/office/drawing/2014/main" id="{2A44B466-3656-4AFE-A71B-AEEA56267B8E}"/>
            </a:ext>
          </a:extLst>
        </xdr:cNvPr>
        <xdr:cNvSpPr/>
      </xdr:nvSpPr>
      <xdr:spPr>
        <a:xfrm>
          <a:off x="163423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0" name="正方形/長方形 189">
          <a:extLst>
            <a:ext uri="{FF2B5EF4-FFF2-40B4-BE49-F238E27FC236}">
              <a16:creationId xmlns:a16="http://schemas.microsoft.com/office/drawing/2014/main" id="{E55A2BD9-1E6F-48E6-B49C-DC749EE1470E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1" name="正方形/長方形 190">
          <a:extLst>
            <a:ext uri="{FF2B5EF4-FFF2-40B4-BE49-F238E27FC236}">
              <a16:creationId xmlns:a16="http://schemas.microsoft.com/office/drawing/2014/main" id="{81C943AB-8385-406B-8735-EBF234074EF7}"/>
            </a:ext>
          </a:extLst>
        </xdr:cNvPr>
        <xdr:cNvSpPr/>
      </xdr:nvSpPr>
      <xdr:spPr>
        <a:xfrm>
          <a:off x="170948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B5F73983-1C86-423A-B86D-1E21F62FE730}"/>
            </a:ext>
          </a:extLst>
        </xdr:cNvPr>
        <xdr:cNvSpPr/>
      </xdr:nvSpPr>
      <xdr:spPr>
        <a:xfrm>
          <a:off x="170948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3" name="正方形/長方形 192">
          <a:extLst>
            <a:ext uri="{FF2B5EF4-FFF2-40B4-BE49-F238E27FC236}">
              <a16:creationId xmlns:a16="http://schemas.microsoft.com/office/drawing/2014/main" id="{960B4702-FE48-4150-A5AB-0741A4C31EB9}"/>
            </a:ext>
          </a:extLst>
        </xdr:cNvPr>
        <xdr:cNvSpPr/>
      </xdr:nvSpPr>
      <xdr:spPr>
        <a:xfrm>
          <a:off x="169995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20410</xdr:rowOff>
    </xdr:from>
    <xdr:ext cx="184731" cy="530658"/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99268822-9F1B-4AD2-9FF5-522DB04FCC1E}"/>
            </a:ext>
          </a:extLst>
        </xdr:cNvPr>
        <xdr:cNvSpPr/>
      </xdr:nvSpPr>
      <xdr:spPr>
        <a:xfrm>
          <a:off x="17094816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5" name="正方形/長方形 194">
          <a:extLst>
            <a:ext uri="{FF2B5EF4-FFF2-40B4-BE49-F238E27FC236}">
              <a16:creationId xmlns:a16="http://schemas.microsoft.com/office/drawing/2014/main" id="{A8B803EE-D33D-4C78-8AC4-99C326EC4049}"/>
            </a:ext>
          </a:extLst>
        </xdr:cNvPr>
        <xdr:cNvSpPr/>
      </xdr:nvSpPr>
      <xdr:spPr>
        <a:xfrm>
          <a:off x="169995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196" name="正方形/長方形 195">
          <a:extLst>
            <a:ext uri="{FF2B5EF4-FFF2-40B4-BE49-F238E27FC236}">
              <a16:creationId xmlns:a16="http://schemas.microsoft.com/office/drawing/2014/main" id="{88187F64-2D31-4FC7-8D13-D51ACEE17419}"/>
            </a:ext>
          </a:extLst>
        </xdr:cNvPr>
        <xdr:cNvSpPr/>
      </xdr:nvSpPr>
      <xdr:spPr>
        <a:xfrm>
          <a:off x="170948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A8B4246C-A9B9-43C5-8B83-CA23A2030584}"/>
            </a:ext>
          </a:extLst>
        </xdr:cNvPr>
        <xdr:cNvSpPr/>
      </xdr:nvSpPr>
      <xdr:spPr>
        <a:xfrm>
          <a:off x="169995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198" name="正方形/長方形 197">
          <a:extLst>
            <a:ext uri="{FF2B5EF4-FFF2-40B4-BE49-F238E27FC236}">
              <a16:creationId xmlns:a16="http://schemas.microsoft.com/office/drawing/2014/main" id="{2646F09A-DBE0-4737-942F-9DEF11DE9565}"/>
            </a:ext>
          </a:extLst>
        </xdr:cNvPr>
        <xdr:cNvSpPr/>
      </xdr:nvSpPr>
      <xdr:spPr>
        <a:xfrm>
          <a:off x="170948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9" name="正方形/長方形 198">
          <a:extLst>
            <a:ext uri="{FF2B5EF4-FFF2-40B4-BE49-F238E27FC236}">
              <a16:creationId xmlns:a16="http://schemas.microsoft.com/office/drawing/2014/main" id="{EC5C6F66-62F7-489F-BE5C-AC0B058D1206}"/>
            </a:ext>
          </a:extLst>
        </xdr:cNvPr>
        <xdr:cNvSpPr/>
      </xdr:nvSpPr>
      <xdr:spPr>
        <a:xfrm>
          <a:off x="169995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20410</xdr:rowOff>
    </xdr:from>
    <xdr:ext cx="184731" cy="530658"/>
    <xdr:sp macro="" textlink="">
      <xdr:nvSpPr>
        <xdr:cNvPr id="200" name="正方形/長方形 199">
          <a:extLst>
            <a:ext uri="{FF2B5EF4-FFF2-40B4-BE49-F238E27FC236}">
              <a16:creationId xmlns:a16="http://schemas.microsoft.com/office/drawing/2014/main" id="{4D99D5F5-924C-4BA6-9AD8-86428DEBB8B8}"/>
            </a:ext>
          </a:extLst>
        </xdr:cNvPr>
        <xdr:cNvSpPr/>
      </xdr:nvSpPr>
      <xdr:spPr>
        <a:xfrm>
          <a:off x="17094816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201" name="正方形/長方形 200">
          <a:extLst>
            <a:ext uri="{FF2B5EF4-FFF2-40B4-BE49-F238E27FC236}">
              <a16:creationId xmlns:a16="http://schemas.microsoft.com/office/drawing/2014/main" id="{C04086F6-FF71-40F0-9F63-11C4AC24FB2E}"/>
            </a:ext>
          </a:extLst>
        </xdr:cNvPr>
        <xdr:cNvSpPr/>
      </xdr:nvSpPr>
      <xdr:spPr>
        <a:xfrm>
          <a:off x="169995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202" name="正方形/長方形 201">
          <a:extLst>
            <a:ext uri="{FF2B5EF4-FFF2-40B4-BE49-F238E27FC236}">
              <a16:creationId xmlns:a16="http://schemas.microsoft.com/office/drawing/2014/main" id="{BA80363A-B3CC-40DB-8A0D-93D1C25C6994}"/>
            </a:ext>
          </a:extLst>
        </xdr:cNvPr>
        <xdr:cNvSpPr/>
      </xdr:nvSpPr>
      <xdr:spPr>
        <a:xfrm>
          <a:off x="1709481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FEF878F1-E439-4CAC-A201-9E95C3B32ECB}"/>
            </a:ext>
          </a:extLst>
        </xdr:cNvPr>
        <xdr:cNvSpPr/>
      </xdr:nvSpPr>
      <xdr:spPr>
        <a:xfrm>
          <a:off x="16999566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82CFCA39-E38E-4505-86D0-BD48AFCC589E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205" name="正方形/長方形 204">
          <a:extLst>
            <a:ext uri="{FF2B5EF4-FFF2-40B4-BE49-F238E27FC236}">
              <a16:creationId xmlns:a16="http://schemas.microsoft.com/office/drawing/2014/main" id="{8CBFE7A1-2B17-416F-96B1-21875BEF2AFF}"/>
            </a:ext>
          </a:extLst>
        </xdr:cNvPr>
        <xdr:cNvSpPr/>
      </xdr:nvSpPr>
      <xdr:spPr>
        <a:xfrm>
          <a:off x="177520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F77430D9-0F6B-40B7-8BE9-2C404EB98692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7B17134D-6679-4866-A6BE-D24152C2C4F1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DCE90A88-1E4E-4E9A-9F19-CFB36C4C2594}"/>
            </a:ext>
          </a:extLst>
        </xdr:cNvPr>
        <xdr:cNvSpPr/>
      </xdr:nvSpPr>
      <xdr:spPr>
        <a:xfrm>
          <a:off x="1775204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2D2D5647-9D49-4720-B9AB-FFA8FE9D2FBB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10" name="正方形/長方形 209">
          <a:extLst>
            <a:ext uri="{FF2B5EF4-FFF2-40B4-BE49-F238E27FC236}">
              <a16:creationId xmlns:a16="http://schemas.microsoft.com/office/drawing/2014/main" id="{A1CF25B7-68F0-48CE-B2E0-01A24F666C30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DEA2A047-23DA-43FE-B8CF-FC159053ECA9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12" name="正方形/長方形 211">
          <a:extLst>
            <a:ext uri="{FF2B5EF4-FFF2-40B4-BE49-F238E27FC236}">
              <a16:creationId xmlns:a16="http://schemas.microsoft.com/office/drawing/2014/main" id="{DD6B821C-734D-478E-B131-03F2E9451ECC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13C41538-929E-485D-9AF6-EB86E2DB2463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C41B6008-946B-44E8-B77F-8A048E7A1195}"/>
            </a:ext>
          </a:extLst>
        </xdr:cNvPr>
        <xdr:cNvSpPr/>
      </xdr:nvSpPr>
      <xdr:spPr>
        <a:xfrm>
          <a:off x="17752041" y="107768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5" name="正方形/長方形 214">
          <a:extLst>
            <a:ext uri="{FF2B5EF4-FFF2-40B4-BE49-F238E27FC236}">
              <a16:creationId xmlns:a16="http://schemas.microsoft.com/office/drawing/2014/main" id="{8CFB5297-53F9-4D90-A422-EF43AB5101B5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16" name="正方形/長方形 215">
          <a:extLst>
            <a:ext uri="{FF2B5EF4-FFF2-40B4-BE49-F238E27FC236}">
              <a16:creationId xmlns:a16="http://schemas.microsoft.com/office/drawing/2014/main" id="{5A4FC232-0928-4923-BB68-823FA1517AD7}"/>
            </a:ext>
          </a:extLst>
        </xdr:cNvPr>
        <xdr:cNvSpPr/>
      </xdr:nvSpPr>
      <xdr:spPr>
        <a:xfrm>
          <a:off x="1775204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7" name="正方形/長方形 216">
          <a:extLst>
            <a:ext uri="{FF2B5EF4-FFF2-40B4-BE49-F238E27FC236}">
              <a16:creationId xmlns:a16="http://schemas.microsoft.com/office/drawing/2014/main" id="{1AEE774A-14A3-434F-AE1C-2F1D5A3B9C72}"/>
            </a:ext>
          </a:extLst>
        </xdr:cNvPr>
        <xdr:cNvSpPr/>
      </xdr:nvSpPr>
      <xdr:spPr>
        <a:xfrm>
          <a:off x="17656791" y="10603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218" name="正方形/長方形 217">
          <a:extLst>
            <a:ext uri="{FF2B5EF4-FFF2-40B4-BE49-F238E27FC236}">
              <a16:creationId xmlns:a16="http://schemas.microsoft.com/office/drawing/2014/main" id="{ABA8C050-7FFB-40C5-A100-4AC78C275EDC}"/>
            </a:ext>
          </a:extLst>
        </xdr:cNvPr>
        <xdr:cNvSpPr/>
      </xdr:nvSpPr>
      <xdr:spPr>
        <a:xfrm>
          <a:off x="144659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E9D017B9-CB3F-43B7-9B90-130C5C3685B3}"/>
            </a:ext>
          </a:extLst>
        </xdr:cNvPr>
        <xdr:cNvSpPr/>
      </xdr:nvSpPr>
      <xdr:spPr>
        <a:xfrm>
          <a:off x="1446591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0" name="正方形/長方形 219">
          <a:extLst>
            <a:ext uri="{FF2B5EF4-FFF2-40B4-BE49-F238E27FC236}">
              <a16:creationId xmlns:a16="http://schemas.microsoft.com/office/drawing/2014/main" id="{CA1C9C02-8EDD-40E7-B97C-F328DF508EDA}"/>
            </a:ext>
          </a:extLst>
        </xdr:cNvPr>
        <xdr:cNvSpPr/>
      </xdr:nvSpPr>
      <xdr:spPr>
        <a:xfrm>
          <a:off x="151231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1" name="正方形/長方形 220">
          <a:extLst>
            <a:ext uri="{FF2B5EF4-FFF2-40B4-BE49-F238E27FC236}">
              <a16:creationId xmlns:a16="http://schemas.microsoft.com/office/drawing/2014/main" id="{E4CEB391-6032-4830-B68F-66C888303A3A}"/>
            </a:ext>
          </a:extLst>
        </xdr:cNvPr>
        <xdr:cNvSpPr/>
      </xdr:nvSpPr>
      <xdr:spPr>
        <a:xfrm>
          <a:off x="151231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2" name="正方形/長方形 221">
          <a:extLst>
            <a:ext uri="{FF2B5EF4-FFF2-40B4-BE49-F238E27FC236}">
              <a16:creationId xmlns:a16="http://schemas.microsoft.com/office/drawing/2014/main" id="{A9E8621C-95B3-4F7B-8C1A-DFC49D2F8D0C}"/>
            </a:ext>
          </a:extLst>
        </xdr:cNvPr>
        <xdr:cNvSpPr/>
      </xdr:nvSpPr>
      <xdr:spPr>
        <a:xfrm>
          <a:off x="151231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3" name="正方形/長方形 222">
          <a:extLst>
            <a:ext uri="{FF2B5EF4-FFF2-40B4-BE49-F238E27FC236}">
              <a16:creationId xmlns:a16="http://schemas.microsoft.com/office/drawing/2014/main" id="{EF07A2FC-998A-4954-96D6-1397534D1976}"/>
            </a:ext>
          </a:extLst>
        </xdr:cNvPr>
        <xdr:cNvSpPr/>
      </xdr:nvSpPr>
      <xdr:spPr>
        <a:xfrm>
          <a:off x="15123141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4" name="正方形/長方形 223">
          <a:extLst>
            <a:ext uri="{FF2B5EF4-FFF2-40B4-BE49-F238E27FC236}">
              <a16:creationId xmlns:a16="http://schemas.microsoft.com/office/drawing/2014/main" id="{B3BE9B1D-692E-4256-BC83-230C485FBE60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5" name="正方形/長方形 224">
          <a:extLst>
            <a:ext uri="{FF2B5EF4-FFF2-40B4-BE49-F238E27FC236}">
              <a16:creationId xmlns:a16="http://schemas.microsoft.com/office/drawing/2014/main" id="{FE7068EE-E845-48CB-8797-BDD7F30E6E8C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6" name="正方形/長方形 225">
          <a:extLst>
            <a:ext uri="{FF2B5EF4-FFF2-40B4-BE49-F238E27FC236}">
              <a16:creationId xmlns:a16="http://schemas.microsoft.com/office/drawing/2014/main" id="{6D1EA89F-5F41-4121-9F06-310CFBC2403E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7" name="正方形/長方形 226">
          <a:extLst>
            <a:ext uri="{FF2B5EF4-FFF2-40B4-BE49-F238E27FC236}">
              <a16:creationId xmlns:a16="http://schemas.microsoft.com/office/drawing/2014/main" id="{12744A53-896D-4012-ABBB-74ADB666BCBE}"/>
            </a:ext>
          </a:extLst>
        </xdr:cNvPr>
        <xdr:cNvSpPr/>
      </xdr:nvSpPr>
      <xdr:spPr>
        <a:xfrm>
          <a:off x="15780366" y="123862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51417</xdr:colOff>
      <xdr:row>3</xdr:row>
      <xdr:rowOff>1900917</xdr:rowOff>
    </xdr:from>
    <xdr:ext cx="184731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240F92-79DB-490B-A29F-79049D92D280}"/>
            </a:ext>
          </a:extLst>
        </xdr:cNvPr>
        <xdr:cNvSpPr/>
      </xdr:nvSpPr>
      <xdr:spPr>
        <a:xfrm>
          <a:off x="1812986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61C79C5-2838-42CC-B558-667FB1F192A2}"/>
            </a:ext>
          </a:extLst>
        </xdr:cNvPr>
        <xdr:cNvSpPr/>
      </xdr:nvSpPr>
      <xdr:spPr>
        <a:xfrm>
          <a:off x="14465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7C158EB-CEB5-4B99-95BA-E6662777FCE4}"/>
            </a:ext>
          </a:extLst>
        </xdr:cNvPr>
        <xdr:cNvSpPr/>
      </xdr:nvSpPr>
      <xdr:spPr>
        <a:xfrm>
          <a:off x="19392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079DF99-060E-4426-B102-FD2B71DDEEB0}"/>
            </a:ext>
          </a:extLst>
        </xdr:cNvPr>
        <xdr:cNvSpPr/>
      </xdr:nvSpPr>
      <xdr:spPr>
        <a:xfrm>
          <a:off x="19392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1890404</xdr:rowOff>
    </xdr:from>
    <xdr:ext cx="184731" cy="530658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56CEB6D-2EAF-4B17-98B9-528D2E866796}"/>
            </a:ext>
          </a:extLst>
        </xdr:cNvPr>
        <xdr:cNvSpPr/>
      </xdr:nvSpPr>
      <xdr:spPr>
        <a:xfrm>
          <a:off x="1939290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1860467</xdr:rowOff>
    </xdr:from>
    <xdr:ext cx="184731" cy="530658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789A85A-381E-4B5E-8735-7AFDA073DA50}"/>
            </a:ext>
          </a:extLst>
        </xdr:cNvPr>
        <xdr:cNvSpPr/>
      </xdr:nvSpPr>
      <xdr:spPr>
        <a:xfrm>
          <a:off x="1939290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9119BE0-9A75-4181-AB2F-2AC037E6FA71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450FDB1-28F7-4B56-8A0A-598D931DF07B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B3AF339-CE64-4718-860F-ABB064421A5B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F44B946-56F4-4590-AA2E-4C256474A0ED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37</xdr:col>
      <xdr:colOff>0</xdr:colOff>
      <xdr:row>3</xdr:row>
      <xdr:rowOff>1311646</xdr:rowOff>
    </xdr:from>
    <xdr:ext cx="184731" cy="530658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5D6EABF6-C6D3-4AC5-913A-2CC34F98319E}"/>
            </a:ext>
          </a:extLst>
        </xdr:cNvPr>
        <xdr:cNvSpPr/>
      </xdr:nvSpPr>
      <xdr:spPr>
        <a:xfrm>
          <a:off x="22783800" y="34642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4C1A6B8-9A23-4A05-B055-AF5FE2F323A6}"/>
            </a:ext>
          </a:extLst>
        </xdr:cNvPr>
        <xdr:cNvSpPr/>
      </xdr:nvSpPr>
      <xdr:spPr>
        <a:xfrm>
          <a:off x="14465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FE9737B-0C02-4955-85C2-61F4851B5D5E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10C0778-612B-4A61-953A-CE4508E6D8B0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F197651-195F-4D9A-AFB2-2EAE62FD2386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709B53B-930A-4BE8-BFEC-A4F1CB9410E6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B5E7B99-B298-40EC-B1EB-FB5998508C4C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901ED201-7B51-47B0-8DDE-31267B30B0DD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927CD68-BFF2-496C-9EF0-FF3B501DC8D4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330816</xdr:colOff>
      <xdr:row>3</xdr:row>
      <xdr:rowOff>3092</xdr:rowOff>
    </xdr:from>
    <xdr:ext cx="184731" cy="530658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41D8573-A21B-4F0D-B2BD-90D02FB9E854}"/>
            </a:ext>
          </a:extLst>
        </xdr:cNvPr>
        <xdr:cNvSpPr/>
      </xdr:nvSpPr>
      <xdr:spPr>
        <a:xfrm>
          <a:off x="832229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235566</xdr:colOff>
      <xdr:row>2</xdr:row>
      <xdr:rowOff>955592</xdr:rowOff>
    </xdr:from>
    <xdr:ext cx="184731" cy="530658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20A6365-BE2B-4DF5-8A22-872E9F305E4F}"/>
            </a:ext>
          </a:extLst>
        </xdr:cNvPr>
        <xdr:cNvSpPr/>
      </xdr:nvSpPr>
      <xdr:spPr>
        <a:xfrm>
          <a:off x="822704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51417</xdr:colOff>
      <xdr:row>3</xdr:row>
      <xdr:rowOff>1900917</xdr:rowOff>
    </xdr:from>
    <xdr:ext cx="184731" cy="49244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2ABCC99A-32D4-4813-BA3E-A76F30E8A42F}"/>
            </a:ext>
          </a:extLst>
        </xdr:cNvPr>
        <xdr:cNvSpPr/>
      </xdr:nvSpPr>
      <xdr:spPr>
        <a:xfrm>
          <a:off x="1681541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26</xdr:col>
      <xdr:colOff>1523</xdr:colOff>
      <xdr:row>3</xdr:row>
      <xdr:rowOff>1890404</xdr:rowOff>
    </xdr:from>
    <xdr:ext cx="184731" cy="53065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28506DA6-1290-41C5-A2E7-07BC7036684D}"/>
            </a:ext>
          </a:extLst>
        </xdr:cNvPr>
        <xdr:cNvSpPr/>
      </xdr:nvSpPr>
      <xdr:spPr>
        <a:xfrm>
          <a:off x="154510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2FD7567-AFA6-446E-B9BC-FF1B3CB90F16}"/>
            </a:ext>
          </a:extLst>
        </xdr:cNvPr>
        <xdr:cNvSpPr/>
      </xdr:nvSpPr>
      <xdr:spPr>
        <a:xfrm>
          <a:off x="13151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145759</xdr:colOff>
      <xdr:row>3</xdr:row>
      <xdr:rowOff>1904011</xdr:rowOff>
    </xdr:from>
    <xdr:ext cx="184731" cy="53065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BB31E3FF-31C3-4D47-A2BD-FB5E4F4E3148}"/>
            </a:ext>
          </a:extLst>
        </xdr:cNvPr>
        <xdr:cNvSpPr/>
      </xdr:nvSpPr>
      <xdr:spPr>
        <a:xfrm>
          <a:off x="16909759" y="405666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87934F2-0396-4476-8781-89DD6855318A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5579DED0-55D1-49B8-B2B4-9852134874FD}"/>
            </a:ext>
          </a:extLst>
        </xdr:cNvPr>
        <xdr:cNvSpPr/>
      </xdr:nvSpPr>
      <xdr:spPr>
        <a:xfrm>
          <a:off x="18078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E7246EA2-A9CC-4154-8B3B-F520849C4E96}"/>
            </a:ext>
          </a:extLst>
        </xdr:cNvPr>
        <xdr:cNvSpPr/>
      </xdr:nvSpPr>
      <xdr:spPr>
        <a:xfrm>
          <a:off x="18078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1890404</xdr:rowOff>
    </xdr:from>
    <xdr:ext cx="184731" cy="530658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BEE7C65E-51C8-4378-AD59-55E4E0F17CDF}"/>
            </a:ext>
          </a:extLst>
        </xdr:cNvPr>
        <xdr:cNvSpPr/>
      </xdr:nvSpPr>
      <xdr:spPr>
        <a:xfrm>
          <a:off x="1807845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1860467</xdr:rowOff>
    </xdr:from>
    <xdr:ext cx="184731" cy="530658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5F343B57-32DB-4581-86FA-D2E0528115FD}"/>
            </a:ext>
          </a:extLst>
        </xdr:cNvPr>
        <xdr:cNvSpPr/>
      </xdr:nvSpPr>
      <xdr:spPr>
        <a:xfrm>
          <a:off x="1807845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1886321</xdr:rowOff>
    </xdr:from>
    <xdr:ext cx="184731" cy="530658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3583A423-7A41-4177-863B-4460F2029719}"/>
            </a:ext>
          </a:extLst>
        </xdr:cNvPr>
        <xdr:cNvSpPr/>
      </xdr:nvSpPr>
      <xdr:spPr>
        <a:xfrm>
          <a:off x="1784729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94D7FEC0-3346-4EB0-AA61-1E832C64702E}"/>
            </a:ext>
          </a:extLst>
        </xdr:cNvPr>
        <xdr:cNvSpPr/>
      </xdr:nvSpPr>
      <xdr:spPr>
        <a:xfrm>
          <a:off x="16155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3D77DA77-CF5B-49CC-A5D4-09F2A399E937}"/>
            </a:ext>
          </a:extLst>
        </xdr:cNvPr>
        <xdr:cNvSpPr/>
      </xdr:nvSpPr>
      <xdr:spPr>
        <a:xfrm>
          <a:off x="16155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E2B0D6C4-B288-4D90-8B91-7DEF37D4534F}"/>
            </a:ext>
          </a:extLst>
        </xdr:cNvPr>
        <xdr:cNvSpPr/>
      </xdr:nvSpPr>
      <xdr:spPr>
        <a:xfrm>
          <a:off x="16155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C8440C3B-BA5C-43E2-875A-49A0ED44218F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92B1851-7EFF-49E2-AFCA-FA003ECDE29A}"/>
            </a:ext>
          </a:extLst>
        </xdr:cNvPr>
        <xdr:cNvSpPr/>
      </xdr:nvSpPr>
      <xdr:spPr>
        <a:xfrm>
          <a:off x="13151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7038A094-4233-426E-B276-3F12933EAA21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ACB401A-0F73-49E1-A81E-3FB688254F4D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975589DF-D64B-4CB3-A119-BA0BA8A40818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4AF05928-C38F-41DC-A406-3128EF385712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C58AFB0-0EDE-44C2-8D2D-61607E13A8E5}"/>
            </a:ext>
          </a:extLst>
        </xdr:cNvPr>
        <xdr:cNvSpPr/>
      </xdr:nvSpPr>
      <xdr:spPr>
        <a:xfrm>
          <a:off x="17847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C3E5EA4B-AF5E-4F35-8687-1DA72107859D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C8962ECA-F742-4634-A640-7723EE69F230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396CAF63-3537-4E5B-AA79-57F2B4FB8A66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64116</xdr:colOff>
      <xdr:row>3</xdr:row>
      <xdr:rowOff>1952996</xdr:rowOff>
    </xdr:from>
    <xdr:ext cx="184731" cy="530658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5D4CF45A-F78B-4BB5-9DFE-3214C598E545}"/>
            </a:ext>
          </a:extLst>
        </xdr:cNvPr>
        <xdr:cNvSpPr/>
      </xdr:nvSpPr>
      <xdr:spPr>
        <a:xfrm>
          <a:off x="14856441" y="41056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437C7911-504F-4730-A210-055104F4FE20}"/>
            </a:ext>
          </a:extLst>
        </xdr:cNvPr>
        <xdr:cNvSpPr/>
      </xdr:nvSpPr>
      <xdr:spPr>
        <a:xfrm>
          <a:off x="17847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1523</xdr:colOff>
      <xdr:row>3</xdr:row>
      <xdr:rowOff>1890404</xdr:rowOff>
    </xdr:from>
    <xdr:ext cx="184731" cy="530658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52A93388-EB7E-4FB8-A8D8-C83EDF2505E5}"/>
            </a:ext>
          </a:extLst>
        </xdr:cNvPr>
        <xdr:cNvSpPr/>
      </xdr:nvSpPr>
      <xdr:spPr>
        <a:xfrm>
          <a:off x="17422748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AC562DEE-5C69-4D44-B39D-474C3C6C9CD3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FE4ACD39-4D80-40F9-80F2-53A6F3195611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8E8B336F-B740-41D8-BE8D-BF78F4A6A171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8968C992-A432-4931-88F0-EB0AC76BA9C2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125A7681-B9BE-4091-B2C3-2FBC1DDBC5B9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1C08D57F-AEF5-40C2-8FCC-83386F026C48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C0CFC97B-F379-434F-8892-617B56DC5DD5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AC81A850-8AA6-4C2B-A028-F0C6A787354F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8B47A7D4-27F2-4C91-9DB0-497F6B9A296B}"/>
            </a:ext>
          </a:extLst>
        </xdr:cNvPr>
        <xdr:cNvSpPr/>
      </xdr:nvSpPr>
      <xdr:spPr>
        <a:xfrm>
          <a:off x="184092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F17053E2-E406-4607-801C-90C694057AFF}"/>
            </a:ext>
          </a:extLst>
        </xdr:cNvPr>
        <xdr:cNvSpPr/>
      </xdr:nvSpPr>
      <xdr:spPr>
        <a:xfrm>
          <a:off x="20050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FC751A8-9D7F-47A2-9C33-6EDF467595C3}"/>
            </a:ext>
          </a:extLst>
        </xdr:cNvPr>
        <xdr:cNvSpPr/>
      </xdr:nvSpPr>
      <xdr:spPr>
        <a:xfrm>
          <a:off x="20050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1890404</xdr:rowOff>
    </xdr:from>
    <xdr:ext cx="184731" cy="530658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785C6B27-7168-4786-BC1F-6A70E4467D8D}"/>
            </a:ext>
          </a:extLst>
        </xdr:cNvPr>
        <xdr:cNvSpPr/>
      </xdr:nvSpPr>
      <xdr:spPr>
        <a:xfrm>
          <a:off x="2005012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1860467</xdr:rowOff>
    </xdr:from>
    <xdr:ext cx="184731" cy="530658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20956BD4-CF3E-4191-BED9-C8A0AAF3AB89}"/>
            </a:ext>
          </a:extLst>
        </xdr:cNvPr>
        <xdr:cNvSpPr/>
      </xdr:nvSpPr>
      <xdr:spPr>
        <a:xfrm>
          <a:off x="2005012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8ECC828C-DEE9-4CBE-B94F-34126EDD2B7A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C37CA5EF-1EA5-46E8-A26E-616780C8901E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A03B26AC-D617-4018-8AA3-E4EAFB01E7AC}"/>
            </a:ext>
          </a:extLst>
        </xdr:cNvPr>
        <xdr:cNvSpPr/>
      </xdr:nvSpPr>
      <xdr:spPr>
        <a:xfrm>
          <a:off x="21364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C618570E-E6B2-4D54-8309-25F2362D7E34}"/>
            </a:ext>
          </a:extLst>
        </xdr:cNvPr>
        <xdr:cNvSpPr/>
      </xdr:nvSpPr>
      <xdr:spPr>
        <a:xfrm>
          <a:off x="21364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C6312797-F6D2-4A12-B4E5-5B2201CDF15F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BC74B591-78C0-4EFC-9F1E-FC8C068C6233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2796D93F-F3C2-4952-8ADA-463E8719EBA0}"/>
            </a:ext>
          </a:extLst>
        </xdr:cNvPr>
        <xdr:cNvSpPr/>
      </xdr:nvSpPr>
      <xdr:spPr>
        <a:xfrm>
          <a:off x="21364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193FA78A-DC66-4575-AD58-2A7A4F60F0F5}"/>
            </a:ext>
          </a:extLst>
        </xdr:cNvPr>
        <xdr:cNvSpPr/>
      </xdr:nvSpPr>
      <xdr:spPr>
        <a:xfrm>
          <a:off x="21364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3092</xdr:rowOff>
    </xdr:from>
    <xdr:ext cx="184731" cy="530658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5D182FF9-E3A9-427E-B4BA-554120EFAB9F}"/>
            </a:ext>
          </a:extLst>
        </xdr:cNvPr>
        <xdr:cNvSpPr/>
      </xdr:nvSpPr>
      <xdr:spPr>
        <a:xfrm>
          <a:off x="933194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B81A722F-53A0-4018-82D3-1593FC249485}"/>
            </a:ext>
          </a:extLst>
        </xdr:cNvPr>
        <xdr:cNvSpPr/>
      </xdr:nvSpPr>
      <xdr:spPr>
        <a:xfrm>
          <a:off x="92366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20410</xdr:rowOff>
    </xdr:from>
    <xdr:ext cx="184731" cy="530658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55EB8DE-0790-4CB9-96FC-FA9D2F329CEF}"/>
            </a:ext>
          </a:extLst>
        </xdr:cNvPr>
        <xdr:cNvSpPr/>
      </xdr:nvSpPr>
      <xdr:spPr>
        <a:xfrm>
          <a:off x="9331941" y="2173060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1C095FEF-761C-4DF7-B985-7F34A3180335}"/>
            </a:ext>
          </a:extLst>
        </xdr:cNvPr>
        <xdr:cNvSpPr/>
      </xdr:nvSpPr>
      <xdr:spPr>
        <a:xfrm>
          <a:off x="92366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4BE4D041-FD3B-4398-BF06-B13071E4BACB}"/>
            </a:ext>
          </a:extLst>
        </xdr:cNvPr>
        <xdr:cNvSpPr/>
      </xdr:nvSpPr>
      <xdr:spPr>
        <a:xfrm>
          <a:off x="1249424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5C09563D-E626-4D5D-A2B0-7629D8BDC7FB}"/>
            </a:ext>
          </a:extLst>
        </xdr:cNvPr>
        <xdr:cNvSpPr/>
      </xdr:nvSpPr>
      <xdr:spPr>
        <a:xfrm>
          <a:off x="123989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ED36E12-F568-4199-A0C4-54A66597AC87}"/>
            </a:ext>
          </a:extLst>
        </xdr:cNvPr>
        <xdr:cNvSpPr/>
      </xdr:nvSpPr>
      <xdr:spPr>
        <a:xfrm>
          <a:off x="170948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36C63BA-2AED-4E51-879F-1A1A7E590A39}"/>
            </a:ext>
          </a:extLst>
        </xdr:cNvPr>
        <xdr:cNvSpPr/>
      </xdr:nvSpPr>
      <xdr:spPr>
        <a:xfrm>
          <a:off x="169995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3092</xdr:rowOff>
    </xdr:from>
    <xdr:ext cx="184731" cy="530658"/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8FBDAA76-DA1E-4D57-8351-773A879558DC}"/>
            </a:ext>
          </a:extLst>
        </xdr:cNvPr>
        <xdr:cNvSpPr/>
      </xdr:nvSpPr>
      <xdr:spPr>
        <a:xfrm>
          <a:off x="8347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613260FA-485E-46EF-99EA-AFF20EFC6A7C}"/>
            </a:ext>
          </a:extLst>
        </xdr:cNvPr>
        <xdr:cNvSpPr/>
      </xdr:nvSpPr>
      <xdr:spPr>
        <a:xfrm>
          <a:off x="8252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B0474749-A4A3-40C1-BE66-6CF45A43A4F3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15755C7-CAB8-4DA3-A4C8-3C1ABDDD5D97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20410</xdr:rowOff>
    </xdr:from>
    <xdr:ext cx="184731" cy="530658"/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20B43079-61E9-4775-A088-D559453D34ED}"/>
            </a:ext>
          </a:extLst>
        </xdr:cNvPr>
        <xdr:cNvSpPr/>
      </xdr:nvSpPr>
      <xdr:spPr>
        <a:xfrm>
          <a:off x="9363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A331AF19-4E11-4941-9688-90CB8C4860B9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7562F21E-F168-4CC4-96AC-048FAE3B99A3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566069D9-DA64-4138-8E1B-05F535101E55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7076B160-3D2C-4BB0-861A-78BBD00A419F}"/>
            </a:ext>
          </a:extLst>
        </xdr:cNvPr>
        <xdr:cNvSpPr/>
      </xdr:nvSpPr>
      <xdr:spPr>
        <a:xfrm>
          <a:off x="11856066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EB7F3951-AF27-491B-82C7-8A2EF3610310}"/>
            </a:ext>
          </a:extLst>
        </xdr:cNvPr>
        <xdr:cNvSpPr/>
      </xdr:nvSpPr>
      <xdr:spPr>
        <a:xfrm>
          <a:off x="11760816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20410</xdr:rowOff>
    </xdr:from>
    <xdr:ext cx="184731" cy="530658"/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A6FE6185-C3C4-43EC-BC86-A2B679E4B7F2}"/>
            </a:ext>
          </a:extLst>
        </xdr:cNvPr>
        <xdr:cNvSpPr/>
      </xdr:nvSpPr>
      <xdr:spPr>
        <a:xfrm>
          <a:off x="11856066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61BD585F-F315-4969-A320-F21842A2B36B}"/>
            </a:ext>
          </a:extLst>
        </xdr:cNvPr>
        <xdr:cNvSpPr/>
      </xdr:nvSpPr>
      <xdr:spPr>
        <a:xfrm>
          <a:off x="11760816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DA94EF02-FBEB-46F1-8D84-4609AFECBB5A}"/>
            </a:ext>
          </a:extLst>
        </xdr:cNvPr>
        <xdr:cNvSpPr/>
      </xdr:nvSpPr>
      <xdr:spPr>
        <a:xfrm>
          <a:off x="11856066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6DF0826F-7A6F-47C7-AE81-917A2F313D44}"/>
            </a:ext>
          </a:extLst>
        </xdr:cNvPr>
        <xdr:cNvSpPr/>
      </xdr:nvSpPr>
      <xdr:spPr>
        <a:xfrm>
          <a:off x="11760816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F4CF3E17-8B8F-4913-80D8-361D9A1561DC}"/>
            </a:ext>
          </a:extLst>
        </xdr:cNvPr>
        <xdr:cNvSpPr/>
      </xdr:nvSpPr>
      <xdr:spPr>
        <a:xfrm>
          <a:off x="1315781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90342EB3-F0D9-4A36-A9B2-65E840F2A6B9}"/>
            </a:ext>
          </a:extLst>
        </xdr:cNvPr>
        <xdr:cNvSpPr/>
      </xdr:nvSpPr>
      <xdr:spPr>
        <a:xfrm>
          <a:off x="1315781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F143E4D2-CEB3-4112-8578-AA1B7AE9B8FE}"/>
            </a:ext>
          </a:extLst>
        </xdr:cNvPr>
        <xdr:cNvSpPr/>
      </xdr:nvSpPr>
      <xdr:spPr>
        <a:xfrm>
          <a:off x="13157816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C038DF-A74E-4CA4-9715-F50C51AF34D9}"/>
            </a:ext>
          </a:extLst>
        </xdr:cNvPr>
        <xdr:cNvSpPr/>
      </xdr:nvSpPr>
      <xdr:spPr>
        <a:xfrm>
          <a:off x="13062566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20410</xdr:rowOff>
    </xdr:from>
    <xdr:ext cx="184731" cy="530658"/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6DB3124F-0200-4181-9430-4DA82A6A214B}"/>
            </a:ext>
          </a:extLst>
        </xdr:cNvPr>
        <xdr:cNvSpPr/>
      </xdr:nvSpPr>
      <xdr:spPr>
        <a:xfrm>
          <a:off x="13157816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964E2BA4-0A1C-4404-9B93-CA510434C2F0}"/>
            </a:ext>
          </a:extLst>
        </xdr:cNvPr>
        <xdr:cNvSpPr/>
      </xdr:nvSpPr>
      <xdr:spPr>
        <a:xfrm>
          <a:off x="13062566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1B5B2C21-B090-40ED-8F47-336B0DB38D55}"/>
            </a:ext>
          </a:extLst>
        </xdr:cNvPr>
        <xdr:cNvSpPr/>
      </xdr:nvSpPr>
      <xdr:spPr>
        <a:xfrm>
          <a:off x="13157816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9B63302B-58C7-4D8F-A531-4B3B863BF8B8}"/>
            </a:ext>
          </a:extLst>
        </xdr:cNvPr>
        <xdr:cNvSpPr/>
      </xdr:nvSpPr>
      <xdr:spPr>
        <a:xfrm>
          <a:off x="13062566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14260B0C-6C3D-4884-8056-1ED2BC144D6A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F3EDDF06-FD72-4B1C-B68F-25E473A32761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1E7503FB-CD2D-4636-A1B7-CF0A21CFBA1A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6A36D691-21F9-40A8-9677-D2BA54CA34E1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20410</xdr:rowOff>
    </xdr:from>
    <xdr:ext cx="184731" cy="530658"/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6DE827AF-B2D7-4D2B-AAE7-AA20F6BF6605}"/>
            </a:ext>
          </a:extLst>
        </xdr:cNvPr>
        <xdr:cNvSpPr/>
      </xdr:nvSpPr>
      <xdr:spPr>
        <a:xfrm>
          <a:off x="13808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4D8B3374-E924-4B87-ADE6-5723386A73E1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C1EC73E8-1CA1-43CF-8ED3-14C5A871E1AC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39368414-3837-4CD3-BD1B-DD84A12B3783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638D5E87-94EB-4219-95CD-423F8A45C99B}"/>
            </a:ext>
          </a:extLst>
        </xdr:cNvPr>
        <xdr:cNvSpPr/>
      </xdr:nvSpPr>
      <xdr:spPr>
        <a:xfrm>
          <a:off x="1613052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3AFBE436-2ADD-4BEF-8244-1789A1513278}"/>
            </a:ext>
          </a:extLst>
        </xdr:cNvPr>
        <xdr:cNvSpPr/>
      </xdr:nvSpPr>
      <xdr:spPr>
        <a:xfrm>
          <a:off x="1613052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5CF3BC93-0CA9-47EC-AA9C-D123929AB996}"/>
            </a:ext>
          </a:extLst>
        </xdr:cNvPr>
        <xdr:cNvSpPr/>
      </xdr:nvSpPr>
      <xdr:spPr>
        <a:xfrm>
          <a:off x="1613052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2698F80F-B3E2-41EC-A428-BAA96152C011}"/>
            </a:ext>
          </a:extLst>
        </xdr:cNvPr>
        <xdr:cNvSpPr/>
      </xdr:nvSpPr>
      <xdr:spPr>
        <a:xfrm>
          <a:off x="164121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40B6DCAC-8577-47B8-886C-51F289D9468C}"/>
            </a:ext>
          </a:extLst>
        </xdr:cNvPr>
        <xdr:cNvSpPr/>
      </xdr:nvSpPr>
      <xdr:spPr>
        <a:xfrm>
          <a:off x="164121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B451E1B8-A711-4069-B918-2B49865DE668}"/>
            </a:ext>
          </a:extLst>
        </xdr:cNvPr>
        <xdr:cNvSpPr/>
      </xdr:nvSpPr>
      <xdr:spPr>
        <a:xfrm>
          <a:off x="164121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B4B0791B-384D-47C4-8EB2-8F7BE4C18A35}"/>
            </a:ext>
          </a:extLst>
        </xdr:cNvPr>
        <xdr:cNvSpPr/>
      </xdr:nvSpPr>
      <xdr:spPr>
        <a:xfrm>
          <a:off x="163169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66DF5EA0-5423-464C-8E3E-39A448CAD8B0}"/>
            </a:ext>
          </a:extLst>
        </xdr:cNvPr>
        <xdr:cNvSpPr/>
      </xdr:nvSpPr>
      <xdr:spPr>
        <a:xfrm>
          <a:off x="164121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F780EADD-98BA-45AE-9DA2-DE6022EB257B}"/>
            </a:ext>
          </a:extLst>
        </xdr:cNvPr>
        <xdr:cNvSpPr/>
      </xdr:nvSpPr>
      <xdr:spPr>
        <a:xfrm>
          <a:off x="163169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1B2E3ECF-5D16-486C-B8CB-6EE366A7366A}"/>
            </a:ext>
          </a:extLst>
        </xdr:cNvPr>
        <xdr:cNvSpPr/>
      </xdr:nvSpPr>
      <xdr:spPr>
        <a:xfrm>
          <a:off x="164121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EAA6C402-267A-47BE-BF16-A975ABEFF1A4}"/>
            </a:ext>
          </a:extLst>
        </xdr:cNvPr>
        <xdr:cNvSpPr/>
      </xdr:nvSpPr>
      <xdr:spPr>
        <a:xfrm>
          <a:off x="163169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088A2FE3-3B47-4B33-9389-1347C6B0C8B1}"/>
            </a:ext>
          </a:extLst>
        </xdr:cNvPr>
        <xdr:cNvSpPr/>
      </xdr:nvSpPr>
      <xdr:spPr>
        <a:xfrm>
          <a:off x="1743227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295CF32F-6CEC-4508-9AEA-F065F9BC52F2}"/>
            </a:ext>
          </a:extLst>
        </xdr:cNvPr>
        <xdr:cNvSpPr/>
      </xdr:nvSpPr>
      <xdr:spPr>
        <a:xfrm>
          <a:off x="1743227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81B45D41-75BB-4C0C-B773-0F3BFB1B35D1}"/>
            </a:ext>
          </a:extLst>
        </xdr:cNvPr>
        <xdr:cNvSpPr/>
      </xdr:nvSpPr>
      <xdr:spPr>
        <a:xfrm>
          <a:off x="1743227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B8C53042-A315-496D-9758-40DF03846D1C}"/>
            </a:ext>
          </a:extLst>
        </xdr:cNvPr>
        <xdr:cNvSpPr/>
      </xdr:nvSpPr>
      <xdr:spPr>
        <a:xfrm>
          <a:off x="1743227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1886321</xdr:rowOff>
    </xdr:from>
    <xdr:ext cx="184731" cy="530658"/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6E29D833-B4F8-4C0D-9B41-08089E996F9E}"/>
            </a:ext>
          </a:extLst>
        </xdr:cNvPr>
        <xdr:cNvSpPr/>
      </xdr:nvSpPr>
      <xdr:spPr>
        <a:xfrm>
          <a:off x="178091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F70CB97C-2885-4803-A47F-CC30B103A683}"/>
            </a:ext>
          </a:extLst>
        </xdr:cNvPr>
        <xdr:cNvSpPr/>
      </xdr:nvSpPr>
      <xdr:spPr>
        <a:xfrm>
          <a:off x="17809191" y="1248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FFEC8102-9411-45E5-86E1-A72EFFFD6C79}"/>
            </a:ext>
          </a:extLst>
        </xdr:cNvPr>
        <xdr:cNvSpPr/>
      </xdr:nvSpPr>
      <xdr:spPr>
        <a:xfrm>
          <a:off x="17809191" y="1248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1523</xdr:colOff>
      <xdr:row>3</xdr:row>
      <xdr:rowOff>1890404</xdr:rowOff>
    </xdr:from>
    <xdr:ext cx="184731" cy="530658"/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CED44938-A36D-4434-B06E-8E1F38ACBE6B}"/>
            </a:ext>
          </a:extLst>
        </xdr:cNvPr>
        <xdr:cNvSpPr/>
      </xdr:nvSpPr>
      <xdr:spPr>
        <a:xfrm>
          <a:off x="17384648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35F4A820-C6B4-48E3-B97A-0D0A5E232F64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5059BF8D-AAC4-42CD-81DE-D139C7416674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B28DA350-2E8E-4450-B74C-A6FBC6F0716C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0" name="正方形/長方形 129">
          <a:extLst>
            <a:ext uri="{FF2B5EF4-FFF2-40B4-BE49-F238E27FC236}">
              <a16:creationId xmlns:a16="http://schemas.microsoft.com/office/drawing/2014/main" id="{C80199EC-373E-4334-97F0-51405AC1CBC0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82B0A6DE-C016-423F-8CC9-9839F4E93C72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464D3043-5301-43B8-A92F-E9A2E0933565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BD3D9C06-7CDC-4D9B-AF8C-001925EB32F5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4" name="正方形/長方形 133">
          <a:extLst>
            <a:ext uri="{FF2B5EF4-FFF2-40B4-BE49-F238E27FC236}">
              <a16:creationId xmlns:a16="http://schemas.microsoft.com/office/drawing/2014/main" id="{1CBC867F-5B66-4AEC-9CBF-AD4CC1950646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DD8D4897-5B10-4AE4-A710-6972BEF97C9D}"/>
            </a:ext>
          </a:extLst>
        </xdr:cNvPr>
        <xdr:cNvSpPr/>
      </xdr:nvSpPr>
      <xdr:spPr>
        <a:xfrm>
          <a:off x="1743227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36" name="正方形/長方形 135">
          <a:extLst>
            <a:ext uri="{FF2B5EF4-FFF2-40B4-BE49-F238E27FC236}">
              <a16:creationId xmlns:a16="http://schemas.microsoft.com/office/drawing/2014/main" id="{78BECFFE-FF61-4ED1-BD7F-7B538634DD99}"/>
            </a:ext>
          </a:extLst>
        </xdr:cNvPr>
        <xdr:cNvSpPr/>
      </xdr:nvSpPr>
      <xdr:spPr>
        <a:xfrm>
          <a:off x="1743227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BF7E29C9-CF04-43AA-8716-40C7BBB6E8FD}"/>
            </a:ext>
          </a:extLst>
        </xdr:cNvPr>
        <xdr:cNvSpPr/>
      </xdr:nvSpPr>
      <xdr:spPr>
        <a:xfrm>
          <a:off x="17432273" y="1249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97A24D24-07F1-4E25-9EF3-7CE96F69E23D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36871B40-D889-4234-95AE-2B90BAFB352F}"/>
            </a:ext>
          </a:extLst>
        </xdr:cNvPr>
        <xdr:cNvSpPr/>
      </xdr:nvSpPr>
      <xdr:spPr>
        <a:xfrm>
          <a:off x="1771394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3B268375-043F-4329-8921-503DAEC3C260}"/>
            </a:ext>
          </a:extLst>
        </xdr:cNvPr>
        <xdr:cNvSpPr/>
      </xdr:nvSpPr>
      <xdr:spPr>
        <a:xfrm>
          <a:off x="1771394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B4A7C468-9FFC-4324-BB86-668560D5ACD7}"/>
            </a:ext>
          </a:extLst>
        </xdr:cNvPr>
        <xdr:cNvSpPr/>
      </xdr:nvSpPr>
      <xdr:spPr>
        <a:xfrm>
          <a:off x="1761869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B1320151-EE09-4189-936D-C835CC9645D7}"/>
            </a:ext>
          </a:extLst>
        </xdr:cNvPr>
        <xdr:cNvSpPr/>
      </xdr:nvSpPr>
      <xdr:spPr>
        <a:xfrm>
          <a:off x="1771394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0F624F8D-DC1C-44EB-BBC0-97ACE722C57B}"/>
            </a:ext>
          </a:extLst>
        </xdr:cNvPr>
        <xdr:cNvSpPr/>
      </xdr:nvSpPr>
      <xdr:spPr>
        <a:xfrm>
          <a:off x="1761869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EF9A846F-ACD5-4BE9-B33C-3AAD033BE9FC}"/>
            </a:ext>
          </a:extLst>
        </xdr:cNvPr>
        <xdr:cNvSpPr/>
      </xdr:nvSpPr>
      <xdr:spPr>
        <a:xfrm>
          <a:off x="1771394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CBBE9C2A-81AF-41F2-9A1C-532165D1E013}"/>
            </a:ext>
          </a:extLst>
        </xdr:cNvPr>
        <xdr:cNvSpPr/>
      </xdr:nvSpPr>
      <xdr:spPr>
        <a:xfrm>
          <a:off x="1761869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330816</xdr:colOff>
      <xdr:row>3</xdr:row>
      <xdr:rowOff>3092</xdr:rowOff>
    </xdr:from>
    <xdr:ext cx="184731" cy="530658"/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5B957D28-A0E7-4A73-ABA8-8943ADDC5C58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235566</xdr:colOff>
      <xdr:row>2</xdr:row>
      <xdr:rowOff>955592</xdr:rowOff>
    </xdr:from>
    <xdr:ext cx="184731" cy="530658"/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33318EF5-3824-4350-8D60-3D65729D42D4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330816</xdr:colOff>
      <xdr:row>3</xdr:row>
      <xdr:rowOff>20410</xdr:rowOff>
    </xdr:from>
    <xdr:ext cx="184731" cy="530658"/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B60D5BAE-5063-4D31-AF00-050279DCA6A2}"/>
            </a:ext>
          </a:extLst>
        </xdr:cNvPr>
        <xdr:cNvSpPr/>
      </xdr:nvSpPr>
      <xdr:spPr>
        <a:xfrm>
          <a:off x="9363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235566</xdr:colOff>
      <xdr:row>2</xdr:row>
      <xdr:rowOff>955592</xdr:rowOff>
    </xdr:from>
    <xdr:ext cx="184731" cy="530658"/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300AE361-4EF3-49FC-9890-747ECA877C38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330816</xdr:colOff>
      <xdr:row>3</xdr:row>
      <xdr:rowOff>3092</xdr:rowOff>
    </xdr:from>
    <xdr:ext cx="184731" cy="530658"/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8D44099E-6775-4DA3-AC99-6A8501FF985B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235566</xdr:colOff>
      <xdr:row>2</xdr:row>
      <xdr:rowOff>955592</xdr:rowOff>
    </xdr:from>
    <xdr:ext cx="184731" cy="530658"/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4066A875-98D4-4AD7-8FA9-326A70F157F1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F4408332-E0E4-4C18-ABCF-68E8154E975E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F6827DA6-C42A-416E-911B-110737C32E34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20410</xdr:rowOff>
    </xdr:from>
    <xdr:ext cx="184731" cy="530658"/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4E554839-23FF-4CFD-9640-A9474E91CE2B}"/>
            </a:ext>
          </a:extLst>
        </xdr:cNvPr>
        <xdr:cNvSpPr/>
      </xdr:nvSpPr>
      <xdr:spPr>
        <a:xfrm>
          <a:off x="9363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DAA6D78B-2F8D-40CB-8FFD-256A22129B9B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330816</xdr:colOff>
      <xdr:row>3</xdr:row>
      <xdr:rowOff>3092</xdr:rowOff>
    </xdr:from>
    <xdr:ext cx="184731" cy="530658"/>
    <xdr:sp macro="" textlink="">
      <xdr:nvSpPr>
        <xdr:cNvPr id="156" name="正方形/長方形 155">
          <a:extLst>
            <a:ext uri="{FF2B5EF4-FFF2-40B4-BE49-F238E27FC236}">
              <a16:creationId xmlns:a16="http://schemas.microsoft.com/office/drawing/2014/main" id="{C9EB599C-65DB-4D52-871F-BC32E075192C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235566</xdr:colOff>
      <xdr:row>2</xdr:row>
      <xdr:rowOff>955592</xdr:rowOff>
    </xdr:from>
    <xdr:ext cx="184731" cy="530658"/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C4FB26C6-7CCD-480D-AE39-FA797E68A55E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158" name="正方形/長方形 157">
          <a:extLst>
            <a:ext uri="{FF2B5EF4-FFF2-40B4-BE49-F238E27FC236}">
              <a16:creationId xmlns:a16="http://schemas.microsoft.com/office/drawing/2014/main" id="{204B6384-57C7-44A9-BA65-13BE1649EE94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159" name="正方形/長方形 158">
          <a:extLst>
            <a:ext uri="{FF2B5EF4-FFF2-40B4-BE49-F238E27FC236}">
              <a16:creationId xmlns:a16="http://schemas.microsoft.com/office/drawing/2014/main" id="{5BE0D06D-B92D-45AA-831A-42A97EA9972D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20410</xdr:rowOff>
    </xdr:from>
    <xdr:ext cx="184731" cy="530658"/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4C7C0095-621D-4A4C-A6FF-27AD8DE39F3C}"/>
            </a:ext>
          </a:extLst>
        </xdr:cNvPr>
        <xdr:cNvSpPr/>
      </xdr:nvSpPr>
      <xdr:spPr>
        <a:xfrm>
          <a:off x="9363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51C448B9-DE6E-4457-98B9-1ED56C3D2963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162" name="正方形/長方形 161">
          <a:extLst>
            <a:ext uri="{FF2B5EF4-FFF2-40B4-BE49-F238E27FC236}">
              <a16:creationId xmlns:a16="http://schemas.microsoft.com/office/drawing/2014/main" id="{22F4180F-5C6C-45F4-B367-B9CF883B2A3B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163" name="正方形/長方形 162">
          <a:extLst>
            <a:ext uri="{FF2B5EF4-FFF2-40B4-BE49-F238E27FC236}">
              <a16:creationId xmlns:a16="http://schemas.microsoft.com/office/drawing/2014/main" id="{F834DCDF-5DC9-4030-807E-3FFE8AB8DB04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164" name="正方形/長方形 163">
          <a:extLst>
            <a:ext uri="{FF2B5EF4-FFF2-40B4-BE49-F238E27FC236}">
              <a16:creationId xmlns:a16="http://schemas.microsoft.com/office/drawing/2014/main" id="{77DB0D56-AD79-4134-949C-89EAB85031D2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E67C3798-B132-4F33-AB06-4E0962A47B3F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20410</xdr:rowOff>
    </xdr:from>
    <xdr:ext cx="184731" cy="530658"/>
    <xdr:sp macro="" textlink="">
      <xdr:nvSpPr>
        <xdr:cNvPr id="166" name="正方形/長方形 165">
          <a:extLst>
            <a:ext uri="{FF2B5EF4-FFF2-40B4-BE49-F238E27FC236}">
              <a16:creationId xmlns:a16="http://schemas.microsoft.com/office/drawing/2014/main" id="{A9455715-F76A-46FE-A143-440A79D2477B}"/>
            </a:ext>
          </a:extLst>
        </xdr:cNvPr>
        <xdr:cNvSpPr/>
      </xdr:nvSpPr>
      <xdr:spPr>
        <a:xfrm>
          <a:off x="9363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E249BDC7-3FFC-461A-BFA9-4C4B85757A97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168" name="正方形/長方形 167">
          <a:extLst>
            <a:ext uri="{FF2B5EF4-FFF2-40B4-BE49-F238E27FC236}">
              <a16:creationId xmlns:a16="http://schemas.microsoft.com/office/drawing/2014/main" id="{0F7FA980-15F3-4ACC-85E7-C67E4646EA29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FA389236-CCF9-40E1-97E3-7302EC5443EF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7263C8AE-C380-4173-8058-C422B5DCE446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DE2AFD63-DF30-44F7-A468-0B491D979BE0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20410</xdr:rowOff>
    </xdr:from>
    <xdr:ext cx="184731" cy="530658"/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EE7F37F1-FC55-4683-8372-C00CB30174F6}"/>
            </a:ext>
          </a:extLst>
        </xdr:cNvPr>
        <xdr:cNvSpPr/>
      </xdr:nvSpPr>
      <xdr:spPr>
        <a:xfrm>
          <a:off x="9363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D9C34CD2-01D8-4C66-BB22-BE8193C9C5A3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3092</xdr:rowOff>
    </xdr:from>
    <xdr:ext cx="184731" cy="530658"/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71AC14A2-F270-48F9-87A4-31AC78AF90B7}"/>
            </a:ext>
          </a:extLst>
        </xdr:cNvPr>
        <xdr:cNvSpPr/>
      </xdr:nvSpPr>
      <xdr:spPr>
        <a:xfrm>
          <a:off x="9363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235566</xdr:colOff>
      <xdr:row>2</xdr:row>
      <xdr:rowOff>955592</xdr:rowOff>
    </xdr:from>
    <xdr:ext cx="184731" cy="530658"/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64D6E7A9-CD08-4D90-9275-1BF85FBE2FFB}"/>
            </a:ext>
          </a:extLst>
        </xdr:cNvPr>
        <xdr:cNvSpPr/>
      </xdr:nvSpPr>
      <xdr:spPr>
        <a:xfrm>
          <a:off x="9268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8DFA6A92-D10C-45C3-A1EA-F08B3FE99DB9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361984D3-0CDD-4081-B21B-4CCF55265BA0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BB128D92-DDD4-4C57-9803-0D8F35FDF1C8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EC4EED3E-4C8A-440B-ACC0-5EF71EB7446D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20410</xdr:rowOff>
    </xdr:from>
    <xdr:ext cx="184731" cy="530658"/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3DDF096A-A730-40FE-B214-45F6AA958F89}"/>
            </a:ext>
          </a:extLst>
        </xdr:cNvPr>
        <xdr:cNvSpPr/>
      </xdr:nvSpPr>
      <xdr:spPr>
        <a:xfrm>
          <a:off x="13808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CCF92F98-7849-4761-AF23-FBCBBA5B7508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C91BC91C-C63B-462F-A260-6152FAB6E9C7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3" name="正方形/長方形 182">
          <a:extLst>
            <a:ext uri="{FF2B5EF4-FFF2-40B4-BE49-F238E27FC236}">
              <a16:creationId xmlns:a16="http://schemas.microsoft.com/office/drawing/2014/main" id="{CC73B454-4CB7-4BB6-B033-E3E9AC4C3595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84" name="正方形/長方形 183">
          <a:extLst>
            <a:ext uri="{FF2B5EF4-FFF2-40B4-BE49-F238E27FC236}">
              <a16:creationId xmlns:a16="http://schemas.microsoft.com/office/drawing/2014/main" id="{FD9231F2-6168-457C-9639-7CBD315F3E4A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5" name="正方形/長方形 184">
          <a:extLst>
            <a:ext uri="{FF2B5EF4-FFF2-40B4-BE49-F238E27FC236}">
              <a16:creationId xmlns:a16="http://schemas.microsoft.com/office/drawing/2014/main" id="{F1873F2F-45DC-4D9E-9F03-4AF74B47265C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20410</xdr:rowOff>
    </xdr:from>
    <xdr:ext cx="184731" cy="530658"/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FA4C77E4-2172-4AE2-8C37-9652423C0066}"/>
            </a:ext>
          </a:extLst>
        </xdr:cNvPr>
        <xdr:cNvSpPr/>
      </xdr:nvSpPr>
      <xdr:spPr>
        <a:xfrm>
          <a:off x="13808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784416E8-0651-4E8E-A038-1D9EAC92A691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3092</xdr:rowOff>
    </xdr:from>
    <xdr:ext cx="184731" cy="530658"/>
    <xdr:sp macro="" textlink="">
      <xdr:nvSpPr>
        <xdr:cNvPr id="188" name="正方形/長方形 187">
          <a:extLst>
            <a:ext uri="{FF2B5EF4-FFF2-40B4-BE49-F238E27FC236}">
              <a16:creationId xmlns:a16="http://schemas.microsoft.com/office/drawing/2014/main" id="{8FBA1AC9-539B-4A02-9BDD-1507250855D5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235566</xdr:colOff>
      <xdr:row>2</xdr:row>
      <xdr:rowOff>955592</xdr:rowOff>
    </xdr:from>
    <xdr:ext cx="184731" cy="530658"/>
    <xdr:sp macro="" textlink="">
      <xdr:nvSpPr>
        <xdr:cNvPr id="189" name="正方形/長方形 188">
          <a:extLst>
            <a:ext uri="{FF2B5EF4-FFF2-40B4-BE49-F238E27FC236}">
              <a16:creationId xmlns:a16="http://schemas.microsoft.com/office/drawing/2014/main" id="{1C65A8E2-1D60-47A1-9027-9999759C11CD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0" name="正方形/長方形 189">
          <a:extLst>
            <a:ext uri="{FF2B5EF4-FFF2-40B4-BE49-F238E27FC236}">
              <a16:creationId xmlns:a16="http://schemas.microsoft.com/office/drawing/2014/main" id="{9513CC0A-6CDC-48A0-84CB-724BDE8CE011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1" name="正方形/長方形 190">
          <a:extLst>
            <a:ext uri="{FF2B5EF4-FFF2-40B4-BE49-F238E27FC236}">
              <a16:creationId xmlns:a16="http://schemas.microsoft.com/office/drawing/2014/main" id="{76669E4E-0C7C-43B3-95EA-0CF6700B44EE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F9C135BA-1B52-4E3B-A963-6AB79C292A7D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3" name="正方形/長方形 192">
          <a:extLst>
            <a:ext uri="{FF2B5EF4-FFF2-40B4-BE49-F238E27FC236}">
              <a16:creationId xmlns:a16="http://schemas.microsoft.com/office/drawing/2014/main" id="{73C9FB49-17F0-40DC-ABB7-96BFCC7CA690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20410</xdr:rowOff>
    </xdr:from>
    <xdr:ext cx="184731" cy="530658"/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5E66B903-E6C9-4CB2-83DD-655C8214B5CF}"/>
            </a:ext>
          </a:extLst>
        </xdr:cNvPr>
        <xdr:cNvSpPr/>
      </xdr:nvSpPr>
      <xdr:spPr>
        <a:xfrm>
          <a:off x="13808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5" name="正方形/長方形 194">
          <a:extLst>
            <a:ext uri="{FF2B5EF4-FFF2-40B4-BE49-F238E27FC236}">
              <a16:creationId xmlns:a16="http://schemas.microsoft.com/office/drawing/2014/main" id="{02B6C8FA-3D78-42F4-9A63-D5FF7F3C5065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196" name="正方形/長方形 195">
          <a:extLst>
            <a:ext uri="{FF2B5EF4-FFF2-40B4-BE49-F238E27FC236}">
              <a16:creationId xmlns:a16="http://schemas.microsoft.com/office/drawing/2014/main" id="{A8E05E0A-F9D9-49CE-8D26-A7574A55F9C1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CA12B1E6-CEC8-4B75-993C-93331303DE0F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198" name="正方形/長方形 197">
          <a:extLst>
            <a:ext uri="{FF2B5EF4-FFF2-40B4-BE49-F238E27FC236}">
              <a16:creationId xmlns:a16="http://schemas.microsoft.com/office/drawing/2014/main" id="{B34F571A-FC5A-4FB7-BAAB-DE46CF712C68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199" name="正方形/長方形 198">
          <a:extLst>
            <a:ext uri="{FF2B5EF4-FFF2-40B4-BE49-F238E27FC236}">
              <a16:creationId xmlns:a16="http://schemas.microsoft.com/office/drawing/2014/main" id="{990911D3-2DEC-4B14-9FFC-50ECC5F01DC1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20410</xdr:rowOff>
    </xdr:from>
    <xdr:ext cx="184731" cy="530658"/>
    <xdr:sp macro="" textlink="">
      <xdr:nvSpPr>
        <xdr:cNvPr id="200" name="正方形/長方形 199">
          <a:extLst>
            <a:ext uri="{FF2B5EF4-FFF2-40B4-BE49-F238E27FC236}">
              <a16:creationId xmlns:a16="http://schemas.microsoft.com/office/drawing/2014/main" id="{816AE300-22D5-49DC-931A-4BECC0507E48}"/>
            </a:ext>
          </a:extLst>
        </xdr:cNvPr>
        <xdr:cNvSpPr/>
      </xdr:nvSpPr>
      <xdr:spPr>
        <a:xfrm>
          <a:off x="13808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201" name="正方形/長方形 200">
          <a:extLst>
            <a:ext uri="{FF2B5EF4-FFF2-40B4-BE49-F238E27FC236}">
              <a16:creationId xmlns:a16="http://schemas.microsoft.com/office/drawing/2014/main" id="{784CEDA8-9403-49BB-90CC-272B2C2FACFE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202" name="正方形/長方形 201">
          <a:extLst>
            <a:ext uri="{FF2B5EF4-FFF2-40B4-BE49-F238E27FC236}">
              <a16:creationId xmlns:a16="http://schemas.microsoft.com/office/drawing/2014/main" id="{9B7F6932-D47F-40E8-A2EE-0670A6214E5A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3D79634F-23D1-4A2F-935D-E7D5B248920E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AAD3EBAA-B691-4FD7-A80F-31C501E02750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205" name="正方形/長方形 204">
          <a:extLst>
            <a:ext uri="{FF2B5EF4-FFF2-40B4-BE49-F238E27FC236}">
              <a16:creationId xmlns:a16="http://schemas.microsoft.com/office/drawing/2014/main" id="{360D7E32-A7C8-40BE-9D50-6AE449A50E16}"/>
            </a:ext>
          </a:extLst>
        </xdr:cNvPr>
        <xdr:cNvSpPr/>
      </xdr:nvSpPr>
      <xdr:spPr>
        <a:xfrm>
          <a:off x="13808691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D4CF48EB-9368-40E1-9D60-68388686CC84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D091D106-1A81-49FB-A475-92B5767251FB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C800B852-0722-4CE0-BFD5-4634C971B6BE}"/>
            </a:ext>
          </a:extLst>
        </xdr:cNvPr>
        <xdr:cNvSpPr/>
      </xdr:nvSpPr>
      <xdr:spPr>
        <a:xfrm>
          <a:off x="13808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9C82BC10-0C4C-46FE-909D-1A2BA26489A3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10" name="正方形/長方形 209">
          <a:extLst>
            <a:ext uri="{FF2B5EF4-FFF2-40B4-BE49-F238E27FC236}">
              <a16:creationId xmlns:a16="http://schemas.microsoft.com/office/drawing/2014/main" id="{9CECC91D-99E2-42FE-AE67-CB718D5943B1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7432CE05-CA68-4F68-A484-BA177FFE4FDA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12" name="正方形/長方形 211">
          <a:extLst>
            <a:ext uri="{FF2B5EF4-FFF2-40B4-BE49-F238E27FC236}">
              <a16:creationId xmlns:a16="http://schemas.microsoft.com/office/drawing/2014/main" id="{9A51C5FB-2A9B-48C0-9A43-5C1E34CB8D9F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D7E4F7E0-D661-4BB6-AF96-4DB7AEA3D0A8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20410</xdr:rowOff>
    </xdr:from>
    <xdr:ext cx="184731" cy="530658"/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2E119C62-D25A-4178-A11A-2D9A561CED49}"/>
            </a:ext>
          </a:extLst>
        </xdr:cNvPr>
        <xdr:cNvSpPr/>
      </xdr:nvSpPr>
      <xdr:spPr>
        <a:xfrm>
          <a:off x="13808691" y="1084035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5" name="正方形/長方形 214">
          <a:extLst>
            <a:ext uri="{FF2B5EF4-FFF2-40B4-BE49-F238E27FC236}">
              <a16:creationId xmlns:a16="http://schemas.microsoft.com/office/drawing/2014/main" id="{A6AAC7BB-8A44-451C-91DD-2E6E86FA4599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216" name="正方形/長方形 215">
          <a:extLst>
            <a:ext uri="{FF2B5EF4-FFF2-40B4-BE49-F238E27FC236}">
              <a16:creationId xmlns:a16="http://schemas.microsoft.com/office/drawing/2014/main" id="{37ABADF4-28F3-47AE-9809-ACC55FDB10BD}"/>
            </a:ext>
          </a:extLst>
        </xdr:cNvPr>
        <xdr:cNvSpPr/>
      </xdr:nvSpPr>
      <xdr:spPr>
        <a:xfrm>
          <a:off x="13808691" y="10667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217" name="正方形/長方形 216">
          <a:extLst>
            <a:ext uri="{FF2B5EF4-FFF2-40B4-BE49-F238E27FC236}">
              <a16:creationId xmlns:a16="http://schemas.microsoft.com/office/drawing/2014/main" id="{1859CD7B-2D27-42E7-AB49-F63E5206ED15}"/>
            </a:ext>
          </a:extLst>
        </xdr:cNvPr>
        <xdr:cNvSpPr/>
      </xdr:nvSpPr>
      <xdr:spPr>
        <a:xfrm>
          <a:off x="13713441" y="107306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218" name="正方形/長方形 217">
          <a:extLst>
            <a:ext uri="{FF2B5EF4-FFF2-40B4-BE49-F238E27FC236}">
              <a16:creationId xmlns:a16="http://schemas.microsoft.com/office/drawing/2014/main" id="{86C9A6DB-C627-4FBA-8B6B-E3BB2C533264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EB3D0493-443D-4BB7-9907-E0D9B7E55033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0" name="正方形/長方形 219">
          <a:extLst>
            <a:ext uri="{FF2B5EF4-FFF2-40B4-BE49-F238E27FC236}">
              <a16:creationId xmlns:a16="http://schemas.microsoft.com/office/drawing/2014/main" id="{F30C7FA0-CCEC-45DC-8717-DA7AC6D1E581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1" name="正方形/長方形 220">
          <a:extLst>
            <a:ext uri="{FF2B5EF4-FFF2-40B4-BE49-F238E27FC236}">
              <a16:creationId xmlns:a16="http://schemas.microsoft.com/office/drawing/2014/main" id="{B5588E89-A823-48E5-B0E7-6F713791BF73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2" name="正方形/長方形 221">
          <a:extLst>
            <a:ext uri="{FF2B5EF4-FFF2-40B4-BE49-F238E27FC236}">
              <a16:creationId xmlns:a16="http://schemas.microsoft.com/office/drawing/2014/main" id="{45D7E8D1-51EB-427B-B300-C435B34E6D88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223" name="正方形/長方形 222">
          <a:extLst>
            <a:ext uri="{FF2B5EF4-FFF2-40B4-BE49-F238E27FC236}">
              <a16:creationId xmlns:a16="http://schemas.microsoft.com/office/drawing/2014/main" id="{FFC33C68-C61B-4E11-9F05-8668F9486B05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4" name="正方形/長方形 223">
          <a:extLst>
            <a:ext uri="{FF2B5EF4-FFF2-40B4-BE49-F238E27FC236}">
              <a16:creationId xmlns:a16="http://schemas.microsoft.com/office/drawing/2014/main" id="{3CBB2CCC-ED57-4458-832F-ADB30383CEF5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5" name="正方形/長方形 224">
          <a:extLst>
            <a:ext uri="{FF2B5EF4-FFF2-40B4-BE49-F238E27FC236}">
              <a16:creationId xmlns:a16="http://schemas.microsoft.com/office/drawing/2014/main" id="{2F77B97A-CB98-4626-AC86-6A6FBED8B137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6" name="正方形/長方形 225">
          <a:extLst>
            <a:ext uri="{FF2B5EF4-FFF2-40B4-BE49-F238E27FC236}">
              <a16:creationId xmlns:a16="http://schemas.microsoft.com/office/drawing/2014/main" id="{F189283F-8192-4D31-94BD-B2B62A93AA9A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227" name="正方形/長方形 226">
          <a:extLst>
            <a:ext uri="{FF2B5EF4-FFF2-40B4-BE49-F238E27FC236}">
              <a16:creationId xmlns:a16="http://schemas.microsoft.com/office/drawing/2014/main" id="{29C02395-B6CD-43E5-905D-5DDED7AF7F29}"/>
            </a:ext>
          </a:extLst>
        </xdr:cNvPr>
        <xdr:cNvSpPr/>
      </xdr:nvSpPr>
      <xdr:spPr>
        <a:xfrm>
          <a:off x="14459566" y="1244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51417</xdr:colOff>
      <xdr:row>3</xdr:row>
      <xdr:rowOff>1900917</xdr:rowOff>
    </xdr:from>
    <xdr:ext cx="184731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240E4B5-D20E-4650-AE03-24CB6A35E069}"/>
            </a:ext>
          </a:extLst>
        </xdr:cNvPr>
        <xdr:cNvSpPr/>
      </xdr:nvSpPr>
      <xdr:spPr>
        <a:xfrm>
          <a:off x="2003486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5FA5DE4-C158-4188-BFC4-77E9A6FAA7D3}"/>
            </a:ext>
          </a:extLst>
        </xdr:cNvPr>
        <xdr:cNvSpPr/>
      </xdr:nvSpPr>
      <xdr:spPr>
        <a:xfrm>
          <a:off x="16370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D302D88-2CB0-4376-9BB4-EA5BD955DE4A}"/>
            </a:ext>
          </a:extLst>
        </xdr:cNvPr>
        <xdr:cNvSpPr/>
      </xdr:nvSpPr>
      <xdr:spPr>
        <a:xfrm>
          <a:off x="21297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F8A05F3-9035-4815-8F8E-436ADBD83A2A}"/>
            </a:ext>
          </a:extLst>
        </xdr:cNvPr>
        <xdr:cNvSpPr/>
      </xdr:nvSpPr>
      <xdr:spPr>
        <a:xfrm>
          <a:off x="21297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1890404</xdr:rowOff>
    </xdr:from>
    <xdr:ext cx="184731" cy="530658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F111749-D830-4880-9B2A-438B068251E7}"/>
            </a:ext>
          </a:extLst>
        </xdr:cNvPr>
        <xdr:cNvSpPr/>
      </xdr:nvSpPr>
      <xdr:spPr>
        <a:xfrm>
          <a:off x="2129790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1860467</xdr:rowOff>
    </xdr:from>
    <xdr:ext cx="184731" cy="530658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91A2FE2-39D9-4360-8DA7-9DC69BE023D1}"/>
            </a:ext>
          </a:extLst>
        </xdr:cNvPr>
        <xdr:cNvSpPr/>
      </xdr:nvSpPr>
      <xdr:spPr>
        <a:xfrm>
          <a:off x="2129790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CC75C33-F036-4A78-83E0-FB3EC32F2194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1397509-B4FF-4F9B-862D-A0ACD2914128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3D6E038-4643-4900-898D-69A442D1AA48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356020C-262F-4E52-9270-FF72CB5F3581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38</xdr:col>
      <xdr:colOff>0</xdr:colOff>
      <xdr:row>3</xdr:row>
      <xdr:rowOff>1311646</xdr:rowOff>
    </xdr:from>
    <xdr:ext cx="184731" cy="530658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997CC25-F7D8-45C6-AAE0-3EE68737249A}"/>
            </a:ext>
          </a:extLst>
        </xdr:cNvPr>
        <xdr:cNvSpPr/>
      </xdr:nvSpPr>
      <xdr:spPr>
        <a:xfrm>
          <a:off x="24298275" y="34642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BB1F39EF-E1A3-4650-8240-9F08A875D92E}"/>
            </a:ext>
          </a:extLst>
        </xdr:cNvPr>
        <xdr:cNvSpPr/>
      </xdr:nvSpPr>
      <xdr:spPr>
        <a:xfrm>
          <a:off x="16370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625D501-AACC-4809-A36C-40CFF0E1B2F5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39473455-B67E-47BF-8591-BF759D3AC124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73556D6-6DF0-456E-8363-3C9825977E41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2275034-5AEC-4238-817F-2371EC0BC852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F66607C-5326-4341-8813-9EB50117828E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47B6D09-8FE2-4475-A8E2-C63E94D2C98C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8EF93148-A96A-4A83-81B3-59845C1C0316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330816</xdr:colOff>
      <xdr:row>3</xdr:row>
      <xdr:rowOff>3092</xdr:rowOff>
    </xdr:from>
    <xdr:ext cx="184731" cy="530658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3EDB0942-9ACA-417A-8AD5-1CA9E7EB070F}"/>
            </a:ext>
          </a:extLst>
        </xdr:cNvPr>
        <xdr:cNvSpPr/>
      </xdr:nvSpPr>
      <xdr:spPr>
        <a:xfrm>
          <a:off x="972246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235566</xdr:colOff>
      <xdr:row>2</xdr:row>
      <xdr:rowOff>955592</xdr:rowOff>
    </xdr:from>
    <xdr:ext cx="184731" cy="530658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D12E7C5-54F6-4090-A235-AA91C1C58C75}"/>
            </a:ext>
          </a:extLst>
        </xdr:cNvPr>
        <xdr:cNvSpPr/>
      </xdr:nvSpPr>
      <xdr:spPr>
        <a:xfrm>
          <a:off x="962721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51417</xdr:colOff>
      <xdr:row>3</xdr:row>
      <xdr:rowOff>1900917</xdr:rowOff>
    </xdr:from>
    <xdr:ext cx="184731" cy="49244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D7486BB-AB19-422F-838F-2547C0A58BB2}"/>
            </a:ext>
          </a:extLst>
        </xdr:cNvPr>
        <xdr:cNvSpPr/>
      </xdr:nvSpPr>
      <xdr:spPr>
        <a:xfrm>
          <a:off x="1872041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27</xdr:col>
      <xdr:colOff>1523</xdr:colOff>
      <xdr:row>3</xdr:row>
      <xdr:rowOff>1890404</xdr:rowOff>
    </xdr:from>
    <xdr:ext cx="184731" cy="53065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E0516D75-C494-43C4-A11B-36CAE85E9B96}"/>
            </a:ext>
          </a:extLst>
        </xdr:cNvPr>
        <xdr:cNvSpPr/>
      </xdr:nvSpPr>
      <xdr:spPr>
        <a:xfrm>
          <a:off x="173560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76467AB6-8C89-45CE-9314-0D349ABBE15D}"/>
            </a:ext>
          </a:extLst>
        </xdr:cNvPr>
        <xdr:cNvSpPr/>
      </xdr:nvSpPr>
      <xdr:spPr>
        <a:xfrm>
          <a:off x="15056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145759</xdr:colOff>
      <xdr:row>3</xdr:row>
      <xdr:rowOff>1904011</xdr:rowOff>
    </xdr:from>
    <xdr:ext cx="184731" cy="53065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EF02B85-F41C-436F-ACCB-F0F310985F54}"/>
            </a:ext>
          </a:extLst>
        </xdr:cNvPr>
        <xdr:cNvSpPr/>
      </xdr:nvSpPr>
      <xdr:spPr>
        <a:xfrm>
          <a:off x="18814759" y="405666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2EBC236C-1D94-4CFB-985F-2755576A1A25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1886321</xdr:rowOff>
    </xdr:from>
    <xdr:ext cx="184731" cy="530658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B3023D41-9BC2-4645-823E-88DCADE92A8C}"/>
            </a:ext>
          </a:extLst>
        </xdr:cNvPr>
        <xdr:cNvSpPr/>
      </xdr:nvSpPr>
      <xdr:spPr>
        <a:xfrm>
          <a:off x="19983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1886321</xdr:rowOff>
    </xdr:from>
    <xdr:ext cx="184731" cy="530658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10FF4DB-CCB9-46C6-880E-F0634E096CC2}"/>
            </a:ext>
          </a:extLst>
        </xdr:cNvPr>
        <xdr:cNvSpPr/>
      </xdr:nvSpPr>
      <xdr:spPr>
        <a:xfrm>
          <a:off x="19983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1890404</xdr:rowOff>
    </xdr:from>
    <xdr:ext cx="184731" cy="530658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C315483-6EE1-4273-AC9D-EF6B9320B06F}"/>
            </a:ext>
          </a:extLst>
        </xdr:cNvPr>
        <xdr:cNvSpPr/>
      </xdr:nvSpPr>
      <xdr:spPr>
        <a:xfrm>
          <a:off x="1998345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1860467</xdr:rowOff>
    </xdr:from>
    <xdr:ext cx="184731" cy="530658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15B33114-5D24-4DEE-A290-C9288E6A26B0}"/>
            </a:ext>
          </a:extLst>
        </xdr:cNvPr>
        <xdr:cNvSpPr/>
      </xdr:nvSpPr>
      <xdr:spPr>
        <a:xfrm>
          <a:off x="1998345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426066</xdr:colOff>
      <xdr:row>3</xdr:row>
      <xdr:rowOff>1886321</xdr:rowOff>
    </xdr:from>
    <xdr:ext cx="184731" cy="530658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6624C21-3F66-401E-B051-11FC74D536C9}"/>
            </a:ext>
          </a:extLst>
        </xdr:cNvPr>
        <xdr:cNvSpPr/>
      </xdr:nvSpPr>
      <xdr:spPr>
        <a:xfrm>
          <a:off x="1975229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49148</xdr:colOff>
      <xdr:row>3</xdr:row>
      <xdr:rowOff>1890404</xdr:rowOff>
    </xdr:from>
    <xdr:ext cx="184731" cy="530658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384A0D7-C864-4B64-AB82-286B4CD597CB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49148</xdr:colOff>
      <xdr:row>3</xdr:row>
      <xdr:rowOff>1890404</xdr:rowOff>
    </xdr:from>
    <xdr:ext cx="184731" cy="530658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60BE46B4-DC05-4437-A3AC-4192F31FD2C1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49148</xdr:colOff>
      <xdr:row>3</xdr:row>
      <xdr:rowOff>1890404</xdr:rowOff>
    </xdr:from>
    <xdr:ext cx="184731" cy="530658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5D7BCD5-111A-40BB-A40E-67DBB5441065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E6468D66-D562-45BD-BE10-9B0BB0BD6F19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FA4BA0AA-B6CE-4524-BC04-A975FAD53E6E}"/>
            </a:ext>
          </a:extLst>
        </xdr:cNvPr>
        <xdr:cNvSpPr/>
      </xdr:nvSpPr>
      <xdr:spPr>
        <a:xfrm>
          <a:off x="15056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D80365D3-ABF2-4C42-9A2C-D844A95422AD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FDBA41ED-03D6-4872-B641-F095623ED09F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A729E328-33EE-4354-A8F8-879D54577BD7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7234AF8B-FC51-4F6D-92BB-BE7F2088943D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426066</xdr:colOff>
      <xdr:row>3</xdr:row>
      <xdr:rowOff>1889496</xdr:rowOff>
    </xdr:from>
    <xdr:ext cx="184731" cy="530658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B466E073-4F6F-4E61-A37C-A1C19D2B67CB}"/>
            </a:ext>
          </a:extLst>
        </xdr:cNvPr>
        <xdr:cNvSpPr/>
      </xdr:nvSpPr>
      <xdr:spPr>
        <a:xfrm>
          <a:off x="19752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CD05F90D-AA79-4DEE-BF98-120831AEB5AA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DA48F42A-1C19-473D-A679-770B8963E5D4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B606F025-C6CF-43AF-BA2D-2D2BEA932DDA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64116</xdr:colOff>
      <xdr:row>3</xdr:row>
      <xdr:rowOff>1952996</xdr:rowOff>
    </xdr:from>
    <xdr:ext cx="184731" cy="530658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6D35192E-7485-4E8B-873D-42F365942CFB}"/>
            </a:ext>
          </a:extLst>
        </xdr:cNvPr>
        <xdr:cNvSpPr/>
      </xdr:nvSpPr>
      <xdr:spPr>
        <a:xfrm>
          <a:off x="16761441" y="41056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426066</xdr:colOff>
      <xdr:row>3</xdr:row>
      <xdr:rowOff>1889496</xdr:rowOff>
    </xdr:from>
    <xdr:ext cx="184731" cy="530658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12B83315-A074-4153-8588-20B08C05196A}"/>
            </a:ext>
          </a:extLst>
        </xdr:cNvPr>
        <xdr:cNvSpPr/>
      </xdr:nvSpPr>
      <xdr:spPr>
        <a:xfrm>
          <a:off x="19752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1523</xdr:colOff>
      <xdr:row>3</xdr:row>
      <xdr:rowOff>1890404</xdr:rowOff>
    </xdr:from>
    <xdr:ext cx="184731" cy="530658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E48F65F2-4648-47DA-B78E-0104EEC648EA}"/>
            </a:ext>
          </a:extLst>
        </xdr:cNvPr>
        <xdr:cNvSpPr/>
      </xdr:nvSpPr>
      <xdr:spPr>
        <a:xfrm>
          <a:off x="19327748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BC5E2807-CBEA-41CF-A863-F1DD456955EF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F8CCE7F-3C70-49DC-A333-7F25001107D8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BCE2F59B-44B6-40C9-8A0A-EE89F052B286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67A9BF19-62DB-4266-8DB6-D9DD293DBD46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8906347-A8A4-4FBF-903A-20CE79F7D482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448016BA-7BE3-4348-8B77-F28A37353556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9C08D804-0758-402F-9063-A4567F5F00C6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1976BE17-5C20-4E1C-BE31-322D9918F2D7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330816</xdr:colOff>
      <xdr:row>3</xdr:row>
      <xdr:rowOff>1886321</xdr:rowOff>
    </xdr:from>
    <xdr:ext cx="184731" cy="530658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6EBB03E4-85F4-4A79-A7EC-5D282B408E71}"/>
            </a:ext>
          </a:extLst>
        </xdr:cNvPr>
        <xdr:cNvSpPr/>
      </xdr:nvSpPr>
      <xdr:spPr>
        <a:xfrm>
          <a:off x="203142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1886321</xdr:rowOff>
    </xdr:from>
    <xdr:ext cx="184731" cy="530658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638BAA23-C92A-4B55-BCA5-E116BA5FCB6B}"/>
            </a:ext>
          </a:extLst>
        </xdr:cNvPr>
        <xdr:cNvSpPr/>
      </xdr:nvSpPr>
      <xdr:spPr>
        <a:xfrm>
          <a:off x="21955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1886321</xdr:rowOff>
    </xdr:from>
    <xdr:ext cx="184731" cy="530658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FEB804C6-4682-42FE-8D9E-62D22A3E66F2}"/>
            </a:ext>
          </a:extLst>
        </xdr:cNvPr>
        <xdr:cNvSpPr/>
      </xdr:nvSpPr>
      <xdr:spPr>
        <a:xfrm>
          <a:off x="21955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1890404</xdr:rowOff>
    </xdr:from>
    <xdr:ext cx="184731" cy="530658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713DEA8D-DD0D-4A4C-857D-1DCA58D98299}"/>
            </a:ext>
          </a:extLst>
        </xdr:cNvPr>
        <xdr:cNvSpPr/>
      </xdr:nvSpPr>
      <xdr:spPr>
        <a:xfrm>
          <a:off x="2195512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1860467</xdr:rowOff>
    </xdr:from>
    <xdr:ext cx="184731" cy="530658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3160CBEE-D074-4B44-A8DC-6674816FC625}"/>
            </a:ext>
          </a:extLst>
        </xdr:cNvPr>
        <xdr:cNvSpPr/>
      </xdr:nvSpPr>
      <xdr:spPr>
        <a:xfrm>
          <a:off x="2195512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7B3EA0C7-FD15-4EFC-B0E2-B8CA8E2C0BBC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662B0ED4-506C-4354-8610-CF399A405975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1890404</xdr:rowOff>
    </xdr:from>
    <xdr:ext cx="184731" cy="53065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F7A2BEE2-9FC0-4C66-A964-D48119050973}"/>
            </a:ext>
          </a:extLst>
        </xdr:cNvPr>
        <xdr:cNvSpPr/>
      </xdr:nvSpPr>
      <xdr:spPr>
        <a:xfrm>
          <a:off x="23269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1860467</xdr:rowOff>
    </xdr:from>
    <xdr:ext cx="184731" cy="530658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BD0103C3-3E98-48B8-A589-26ACAD273B14}"/>
            </a:ext>
          </a:extLst>
        </xdr:cNvPr>
        <xdr:cNvSpPr/>
      </xdr:nvSpPr>
      <xdr:spPr>
        <a:xfrm>
          <a:off x="23269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8A5A586A-6937-4170-820B-D58B04DE387D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56AF3343-4DA9-4946-BDC2-0315963BFFF2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1890404</xdr:rowOff>
    </xdr:from>
    <xdr:ext cx="184731" cy="530658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421C8305-B565-4E6F-9DC4-91A2DE5E33DA}"/>
            </a:ext>
          </a:extLst>
        </xdr:cNvPr>
        <xdr:cNvSpPr/>
      </xdr:nvSpPr>
      <xdr:spPr>
        <a:xfrm>
          <a:off x="23269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1860467</xdr:rowOff>
    </xdr:from>
    <xdr:ext cx="184731" cy="530658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8F6C4F6E-2C57-4081-9649-211BC3F409F1}"/>
            </a:ext>
          </a:extLst>
        </xdr:cNvPr>
        <xdr:cNvSpPr/>
      </xdr:nvSpPr>
      <xdr:spPr>
        <a:xfrm>
          <a:off x="23269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330816</xdr:colOff>
      <xdr:row>3</xdr:row>
      <xdr:rowOff>3092</xdr:rowOff>
    </xdr:from>
    <xdr:ext cx="184731" cy="530658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29706427-7532-4B36-970F-2052B704D600}"/>
            </a:ext>
          </a:extLst>
        </xdr:cNvPr>
        <xdr:cNvSpPr/>
      </xdr:nvSpPr>
      <xdr:spPr>
        <a:xfrm>
          <a:off x="110369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235566</xdr:colOff>
      <xdr:row>2</xdr:row>
      <xdr:rowOff>955592</xdr:rowOff>
    </xdr:from>
    <xdr:ext cx="184731" cy="530658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90683E3A-39EE-48AE-9991-936E39CB719F}"/>
            </a:ext>
          </a:extLst>
        </xdr:cNvPr>
        <xdr:cNvSpPr/>
      </xdr:nvSpPr>
      <xdr:spPr>
        <a:xfrm>
          <a:off x="109416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330816</xdr:colOff>
      <xdr:row>3</xdr:row>
      <xdr:rowOff>20410</xdr:rowOff>
    </xdr:from>
    <xdr:ext cx="184731" cy="530658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78ADD9CA-3ADD-4F85-AD9E-E1DC775545D0}"/>
            </a:ext>
          </a:extLst>
        </xdr:cNvPr>
        <xdr:cNvSpPr/>
      </xdr:nvSpPr>
      <xdr:spPr>
        <a:xfrm>
          <a:off x="11036916" y="2173060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235566</xdr:colOff>
      <xdr:row>2</xdr:row>
      <xdr:rowOff>955592</xdr:rowOff>
    </xdr:from>
    <xdr:ext cx="184731" cy="530658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59D0F775-35FF-46B1-8081-97F89D315E69}"/>
            </a:ext>
          </a:extLst>
        </xdr:cNvPr>
        <xdr:cNvSpPr/>
      </xdr:nvSpPr>
      <xdr:spPr>
        <a:xfrm>
          <a:off x="109416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F1D78179-FA2B-47D3-B0F2-8F5C30AC2DBF}"/>
            </a:ext>
          </a:extLst>
        </xdr:cNvPr>
        <xdr:cNvSpPr/>
      </xdr:nvSpPr>
      <xdr:spPr>
        <a:xfrm>
          <a:off x="1439924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AD3FBD18-F515-4670-9B01-42847D91D692}"/>
            </a:ext>
          </a:extLst>
        </xdr:cNvPr>
        <xdr:cNvSpPr/>
      </xdr:nvSpPr>
      <xdr:spPr>
        <a:xfrm>
          <a:off x="143039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52345696-57E6-4656-A2B9-AEFF27378980}"/>
            </a:ext>
          </a:extLst>
        </xdr:cNvPr>
        <xdr:cNvSpPr/>
      </xdr:nvSpPr>
      <xdr:spPr>
        <a:xfrm>
          <a:off x="189998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C67D116E-5DBA-4B58-9C09-5D56D3DF6D4F}"/>
            </a:ext>
          </a:extLst>
        </xdr:cNvPr>
        <xdr:cNvSpPr/>
      </xdr:nvSpPr>
      <xdr:spPr>
        <a:xfrm>
          <a:off x="189045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51417</xdr:colOff>
      <xdr:row>3</xdr:row>
      <xdr:rowOff>1900917</xdr:rowOff>
    </xdr:from>
    <xdr:ext cx="184731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17F5FE-A68E-452E-8A77-725FD33838AD}"/>
            </a:ext>
          </a:extLst>
        </xdr:cNvPr>
        <xdr:cNvSpPr/>
      </xdr:nvSpPr>
      <xdr:spPr>
        <a:xfrm>
          <a:off x="2003486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642DF15-AB12-4EF1-B210-DCE13207410D}"/>
            </a:ext>
          </a:extLst>
        </xdr:cNvPr>
        <xdr:cNvSpPr/>
      </xdr:nvSpPr>
      <xdr:spPr>
        <a:xfrm>
          <a:off x="16370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F849212-E062-491E-921E-B3D1010B8493}"/>
            </a:ext>
          </a:extLst>
        </xdr:cNvPr>
        <xdr:cNvSpPr/>
      </xdr:nvSpPr>
      <xdr:spPr>
        <a:xfrm>
          <a:off x="21297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79E2BC3-1000-4B49-9699-AE929DC7A54F}"/>
            </a:ext>
          </a:extLst>
        </xdr:cNvPr>
        <xdr:cNvSpPr/>
      </xdr:nvSpPr>
      <xdr:spPr>
        <a:xfrm>
          <a:off x="21297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1890404</xdr:rowOff>
    </xdr:from>
    <xdr:ext cx="184731" cy="530658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2B842D5-BB0E-457B-B4CA-9FA3C4561E51}"/>
            </a:ext>
          </a:extLst>
        </xdr:cNvPr>
        <xdr:cNvSpPr/>
      </xdr:nvSpPr>
      <xdr:spPr>
        <a:xfrm>
          <a:off x="2129790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1860467</xdr:rowOff>
    </xdr:from>
    <xdr:ext cx="184731" cy="530658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75021CB-7FD8-46BD-8A92-734AB1E2619B}"/>
            </a:ext>
          </a:extLst>
        </xdr:cNvPr>
        <xdr:cNvSpPr/>
      </xdr:nvSpPr>
      <xdr:spPr>
        <a:xfrm>
          <a:off x="2129790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CE7D2DF-747C-4460-8FEA-46A5E3A9DB68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331EFBE-1045-4D20-A1EA-B677553BABFF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9E72AF7-50D3-452E-8AD0-B2592E17C6C7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0A50500-9E04-461C-B93D-DFB1B24CF187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38</xdr:col>
      <xdr:colOff>0</xdr:colOff>
      <xdr:row>3</xdr:row>
      <xdr:rowOff>1311646</xdr:rowOff>
    </xdr:from>
    <xdr:ext cx="184731" cy="530658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0446CC0-5E61-4AC8-9B6F-F5DEB2173CCB}"/>
            </a:ext>
          </a:extLst>
        </xdr:cNvPr>
        <xdr:cNvSpPr/>
      </xdr:nvSpPr>
      <xdr:spPr>
        <a:xfrm>
          <a:off x="24298275" y="34642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330816</xdr:colOff>
      <xdr:row>3</xdr:row>
      <xdr:rowOff>1886321</xdr:rowOff>
    </xdr:from>
    <xdr:ext cx="184731" cy="530658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82992D3-C544-40BE-AD66-7EFE1E2A50F8}"/>
            </a:ext>
          </a:extLst>
        </xdr:cNvPr>
        <xdr:cNvSpPr/>
      </xdr:nvSpPr>
      <xdr:spPr>
        <a:xfrm>
          <a:off x="16370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D1D622C-394E-46EE-B467-6664AA40E7C1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C32D1478-FA38-4910-B19D-6BC184D6CEA6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EBDCE0A5-05B0-4425-AD28-704CAD12D9C0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7622456-E079-42BF-AD54-D1E04D90AA0E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7F4BB68-3626-46D7-BA5A-C70774FF7A73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E314335-963A-46F6-BBE8-B8CEB88BB253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7C642E3-02B5-45B4-B7A2-339123BE5C51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330816</xdr:colOff>
      <xdr:row>3</xdr:row>
      <xdr:rowOff>3092</xdr:rowOff>
    </xdr:from>
    <xdr:ext cx="184731" cy="530658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E889056-48B5-4B56-8584-F5B8E6624EB4}"/>
            </a:ext>
          </a:extLst>
        </xdr:cNvPr>
        <xdr:cNvSpPr/>
      </xdr:nvSpPr>
      <xdr:spPr>
        <a:xfrm>
          <a:off x="972246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235566</xdr:colOff>
      <xdr:row>2</xdr:row>
      <xdr:rowOff>955592</xdr:rowOff>
    </xdr:from>
    <xdr:ext cx="184731" cy="530658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E2E1558-0FBC-4819-B1E8-C584D76EEA2A}"/>
            </a:ext>
          </a:extLst>
        </xdr:cNvPr>
        <xdr:cNvSpPr/>
      </xdr:nvSpPr>
      <xdr:spPr>
        <a:xfrm>
          <a:off x="962721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51417</xdr:colOff>
      <xdr:row>3</xdr:row>
      <xdr:rowOff>1900917</xdr:rowOff>
    </xdr:from>
    <xdr:ext cx="184731" cy="49244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E4DEABF5-F9FE-4671-80BE-7440C482821B}"/>
            </a:ext>
          </a:extLst>
        </xdr:cNvPr>
        <xdr:cNvSpPr/>
      </xdr:nvSpPr>
      <xdr:spPr>
        <a:xfrm>
          <a:off x="1872041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27</xdr:col>
      <xdr:colOff>1523</xdr:colOff>
      <xdr:row>3</xdr:row>
      <xdr:rowOff>1890404</xdr:rowOff>
    </xdr:from>
    <xdr:ext cx="184731" cy="53065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87761420-7818-43F9-B4B6-30BCB15060A7}"/>
            </a:ext>
          </a:extLst>
        </xdr:cNvPr>
        <xdr:cNvSpPr/>
      </xdr:nvSpPr>
      <xdr:spPr>
        <a:xfrm>
          <a:off x="173560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642743C4-BB61-4EAF-872E-6AD9E5185EC2}"/>
            </a:ext>
          </a:extLst>
        </xdr:cNvPr>
        <xdr:cNvSpPr/>
      </xdr:nvSpPr>
      <xdr:spPr>
        <a:xfrm>
          <a:off x="15056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145759</xdr:colOff>
      <xdr:row>3</xdr:row>
      <xdr:rowOff>1904011</xdr:rowOff>
    </xdr:from>
    <xdr:ext cx="184731" cy="53065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28A28795-3AF2-4B50-A64C-6B6B258498EA}"/>
            </a:ext>
          </a:extLst>
        </xdr:cNvPr>
        <xdr:cNvSpPr/>
      </xdr:nvSpPr>
      <xdr:spPr>
        <a:xfrm>
          <a:off x="18814759" y="405666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49148</xdr:colOff>
      <xdr:row>3</xdr:row>
      <xdr:rowOff>1890404</xdr:rowOff>
    </xdr:from>
    <xdr:ext cx="184731" cy="530658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B3E850B-D648-4A3B-8940-95715DEF63DD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1886321</xdr:rowOff>
    </xdr:from>
    <xdr:ext cx="184731" cy="530658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51BC9AEE-D9D2-464D-9544-4E1AB316FA80}"/>
            </a:ext>
          </a:extLst>
        </xdr:cNvPr>
        <xdr:cNvSpPr/>
      </xdr:nvSpPr>
      <xdr:spPr>
        <a:xfrm>
          <a:off x="19983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1886321</xdr:rowOff>
    </xdr:from>
    <xdr:ext cx="184731" cy="530658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2ED92DFA-4AD7-4017-A5CC-18D169C7DD1E}"/>
            </a:ext>
          </a:extLst>
        </xdr:cNvPr>
        <xdr:cNvSpPr/>
      </xdr:nvSpPr>
      <xdr:spPr>
        <a:xfrm>
          <a:off x="19983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1890404</xdr:rowOff>
    </xdr:from>
    <xdr:ext cx="184731" cy="530658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B24A5B25-9CD9-4D93-A783-80AF3525F61D}"/>
            </a:ext>
          </a:extLst>
        </xdr:cNvPr>
        <xdr:cNvSpPr/>
      </xdr:nvSpPr>
      <xdr:spPr>
        <a:xfrm>
          <a:off x="1998345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0</xdr:colOff>
      <xdr:row>3</xdr:row>
      <xdr:rowOff>1860467</xdr:rowOff>
    </xdr:from>
    <xdr:ext cx="184731" cy="530658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87035DF3-3D20-4329-A5EF-0D04DBFE2D17}"/>
            </a:ext>
          </a:extLst>
        </xdr:cNvPr>
        <xdr:cNvSpPr/>
      </xdr:nvSpPr>
      <xdr:spPr>
        <a:xfrm>
          <a:off x="1998345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426066</xdr:colOff>
      <xdr:row>3</xdr:row>
      <xdr:rowOff>1886321</xdr:rowOff>
    </xdr:from>
    <xdr:ext cx="184731" cy="530658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573C1AF-C618-489F-B025-65388B31FF8D}"/>
            </a:ext>
          </a:extLst>
        </xdr:cNvPr>
        <xdr:cNvSpPr/>
      </xdr:nvSpPr>
      <xdr:spPr>
        <a:xfrm>
          <a:off x="1975229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49148</xdr:colOff>
      <xdr:row>3</xdr:row>
      <xdr:rowOff>1890404</xdr:rowOff>
    </xdr:from>
    <xdr:ext cx="184731" cy="530658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F103C9D-B77E-44B3-A955-5B037CDEA992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49148</xdr:colOff>
      <xdr:row>3</xdr:row>
      <xdr:rowOff>1890404</xdr:rowOff>
    </xdr:from>
    <xdr:ext cx="184731" cy="530658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D73F7C74-2587-4DFA-BF4E-CA3A0FD61851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49148</xdr:colOff>
      <xdr:row>3</xdr:row>
      <xdr:rowOff>1890404</xdr:rowOff>
    </xdr:from>
    <xdr:ext cx="184731" cy="530658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0EFCDB2-A8CB-4336-9615-EB196189C895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89E1CFD3-A261-4E25-A59F-6E47EB4EB8C2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23</xdr:col>
      <xdr:colOff>330816</xdr:colOff>
      <xdr:row>3</xdr:row>
      <xdr:rowOff>1886321</xdr:rowOff>
    </xdr:from>
    <xdr:ext cx="184731" cy="530658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2D565ABC-3C17-4881-BA5B-1B5517390954}"/>
            </a:ext>
          </a:extLst>
        </xdr:cNvPr>
        <xdr:cNvSpPr/>
      </xdr:nvSpPr>
      <xdr:spPr>
        <a:xfrm>
          <a:off x="15056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56AB948B-BFBB-4FE9-9262-F5508A425111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DD9FD23-6C6F-4DB6-8F77-3A54190ACCF6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39B72E34-81F4-460C-8A77-AEAF7BC87636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40C1A42-D4F4-47EE-93F2-5C8125FC8C86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426066</xdr:colOff>
      <xdr:row>3</xdr:row>
      <xdr:rowOff>1889496</xdr:rowOff>
    </xdr:from>
    <xdr:ext cx="184731" cy="530658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8D01F555-C76E-495E-8ECE-B1514D73F148}"/>
            </a:ext>
          </a:extLst>
        </xdr:cNvPr>
        <xdr:cNvSpPr/>
      </xdr:nvSpPr>
      <xdr:spPr>
        <a:xfrm>
          <a:off x="19752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DA202A80-958D-41B7-BFF3-E5994E035EBD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5BB309D2-9AF1-442D-8925-F0D0742C8F57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330816</xdr:colOff>
      <xdr:row>3</xdr:row>
      <xdr:rowOff>1886321</xdr:rowOff>
    </xdr:from>
    <xdr:ext cx="184731" cy="530658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A5DDA470-4CDD-416F-B3E8-6E23EF01C80C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64116</xdr:colOff>
      <xdr:row>3</xdr:row>
      <xdr:rowOff>1952996</xdr:rowOff>
    </xdr:from>
    <xdr:ext cx="184731" cy="530658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144E5332-D4F4-4B28-9145-F273AEA4A663}"/>
            </a:ext>
          </a:extLst>
        </xdr:cNvPr>
        <xdr:cNvSpPr/>
      </xdr:nvSpPr>
      <xdr:spPr>
        <a:xfrm>
          <a:off x="16761441" y="41056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426066</xdr:colOff>
      <xdr:row>3</xdr:row>
      <xdr:rowOff>1889496</xdr:rowOff>
    </xdr:from>
    <xdr:ext cx="184731" cy="530658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9BA09C1E-56BC-4EEA-B720-7E56A45414E7}"/>
            </a:ext>
          </a:extLst>
        </xdr:cNvPr>
        <xdr:cNvSpPr/>
      </xdr:nvSpPr>
      <xdr:spPr>
        <a:xfrm>
          <a:off x="19752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1523</xdr:colOff>
      <xdr:row>3</xdr:row>
      <xdr:rowOff>1890404</xdr:rowOff>
    </xdr:from>
    <xdr:ext cx="184731" cy="530658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33507110-02B5-41A5-A025-409691C25791}"/>
            </a:ext>
          </a:extLst>
        </xdr:cNvPr>
        <xdr:cNvSpPr/>
      </xdr:nvSpPr>
      <xdr:spPr>
        <a:xfrm>
          <a:off x="19327748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92D79D45-0AA5-4730-876C-2756539060B9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FD1C6F4F-BB5D-40A3-A94F-FD24BD365C80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3D1FEE6B-165D-42D1-91E5-3EB42D46793E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AD1AED52-CBC6-4634-AFB1-D0787E6D17D9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41BF8FE5-7813-4876-8BA0-897C209EFFBF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A66A92A4-5F43-4D4E-BC66-2CC7B3A8EDC1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2106B149-36CE-4F5D-85FB-71EADCB39939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9F4B466A-2C46-4F59-8181-08D147509F69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31</xdr:col>
      <xdr:colOff>330816</xdr:colOff>
      <xdr:row>3</xdr:row>
      <xdr:rowOff>1886321</xdr:rowOff>
    </xdr:from>
    <xdr:ext cx="184731" cy="530658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E204CFF7-4C26-4DB0-B197-94466EE1C855}"/>
            </a:ext>
          </a:extLst>
        </xdr:cNvPr>
        <xdr:cNvSpPr/>
      </xdr:nvSpPr>
      <xdr:spPr>
        <a:xfrm>
          <a:off x="203142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1886321</xdr:rowOff>
    </xdr:from>
    <xdr:ext cx="184731" cy="530658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FF39020A-6952-4B59-A0B5-3111BD2A47F1}"/>
            </a:ext>
          </a:extLst>
        </xdr:cNvPr>
        <xdr:cNvSpPr/>
      </xdr:nvSpPr>
      <xdr:spPr>
        <a:xfrm>
          <a:off x="21955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1886321</xdr:rowOff>
    </xdr:from>
    <xdr:ext cx="184731" cy="530658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B10C5BCA-9234-4604-AB28-0537E2FD52DC}"/>
            </a:ext>
          </a:extLst>
        </xdr:cNvPr>
        <xdr:cNvSpPr/>
      </xdr:nvSpPr>
      <xdr:spPr>
        <a:xfrm>
          <a:off x="21955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1890404</xdr:rowOff>
    </xdr:from>
    <xdr:ext cx="184731" cy="530658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4B502611-BEA1-4E56-9351-1ACDCC207441}"/>
            </a:ext>
          </a:extLst>
        </xdr:cNvPr>
        <xdr:cNvSpPr/>
      </xdr:nvSpPr>
      <xdr:spPr>
        <a:xfrm>
          <a:off x="2195512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0</xdr:colOff>
      <xdr:row>3</xdr:row>
      <xdr:rowOff>1860467</xdr:rowOff>
    </xdr:from>
    <xdr:ext cx="184731" cy="530658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FDB6BBFA-3F23-47A4-A038-DC4B2B85419B}"/>
            </a:ext>
          </a:extLst>
        </xdr:cNvPr>
        <xdr:cNvSpPr/>
      </xdr:nvSpPr>
      <xdr:spPr>
        <a:xfrm>
          <a:off x="2195512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5B7A3F4-CA26-407D-BF90-564D26894889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145C9560-4F83-4855-ADBC-DC5DE103667D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1890404</xdr:rowOff>
    </xdr:from>
    <xdr:ext cx="184731" cy="53065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FF18B13D-5107-479A-81C4-CBDB2C731F19}"/>
            </a:ext>
          </a:extLst>
        </xdr:cNvPr>
        <xdr:cNvSpPr/>
      </xdr:nvSpPr>
      <xdr:spPr>
        <a:xfrm>
          <a:off x="23269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1860467</xdr:rowOff>
    </xdr:from>
    <xdr:ext cx="184731" cy="530658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BD90798-9171-4A11-8081-658A565865A2}"/>
            </a:ext>
          </a:extLst>
        </xdr:cNvPr>
        <xdr:cNvSpPr/>
      </xdr:nvSpPr>
      <xdr:spPr>
        <a:xfrm>
          <a:off x="23269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CDE34086-ACC6-41AA-BA59-35037540BD37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1886321</xdr:rowOff>
    </xdr:from>
    <xdr:ext cx="184731" cy="530658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6FB12F5-6DB3-495A-96A6-3224099A503E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1890404</xdr:rowOff>
    </xdr:from>
    <xdr:ext cx="184731" cy="530658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2267AC98-BD10-4E50-94DE-1359237CAB79}"/>
            </a:ext>
          </a:extLst>
        </xdr:cNvPr>
        <xdr:cNvSpPr/>
      </xdr:nvSpPr>
      <xdr:spPr>
        <a:xfrm>
          <a:off x="23269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3</xdr:row>
      <xdr:rowOff>1860467</xdr:rowOff>
    </xdr:from>
    <xdr:ext cx="184731" cy="530658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F7C5A514-05F5-44CD-B7E4-F359BBA3E086}"/>
            </a:ext>
          </a:extLst>
        </xdr:cNvPr>
        <xdr:cNvSpPr/>
      </xdr:nvSpPr>
      <xdr:spPr>
        <a:xfrm>
          <a:off x="23269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330816</xdr:colOff>
      <xdr:row>3</xdr:row>
      <xdr:rowOff>3092</xdr:rowOff>
    </xdr:from>
    <xdr:ext cx="184731" cy="530658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74D25B6D-8C8A-4114-98F5-7AC298431DD9}"/>
            </a:ext>
          </a:extLst>
        </xdr:cNvPr>
        <xdr:cNvSpPr/>
      </xdr:nvSpPr>
      <xdr:spPr>
        <a:xfrm>
          <a:off x="110369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235566</xdr:colOff>
      <xdr:row>2</xdr:row>
      <xdr:rowOff>955592</xdr:rowOff>
    </xdr:from>
    <xdr:ext cx="184731" cy="530658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B84CC6B8-4BC3-4D1B-8008-80C443650478}"/>
            </a:ext>
          </a:extLst>
        </xdr:cNvPr>
        <xdr:cNvSpPr/>
      </xdr:nvSpPr>
      <xdr:spPr>
        <a:xfrm>
          <a:off x="109416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330816</xdr:colOff>
      <xdr:row>3</xdr:row>
      <xdr:rowOff>20410</xdr:rowOff>
    </xdr:from>
    <xdr:ext cx="184731" cy="530658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94C6B3D8-09F2-46A3-AA05-9ADFF4787299}"/>
            </a:ext>
          </a:extLst>
        </xdr:cNvPr>
        <xdr:cNvSpPr/>
      </xdr:nvSpPr>
      <xdr:spPr>
        <a:xfrm>
          <a:off x="11068089" y="2185183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235566</xdr:colOff>
      <xdr:row>2</xdr:row>
      <xdr:rowOff>955592</xdr:rowOff>
    </xdr:from>
    <xdr:ext cx="184731" cy="530658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5E832775-CE4A-4EFE-9088-AA9AC3224966}"/>
            </a:ext>
          </a:extLst>
        </xdr:cNvPr>
        <xdr:cNvSpPr/>
      </xdr:nvSpPr>
      <xdr:spPr>
        <a:xfrm>
          <a:off x="109416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3092</xdr:rowOff>
    </xdr:from>
    <xdr:ext cx="184731" cy="530658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619EEA35-017F-4FAA-83E1-C2E2127C8D5E}"/>
            </a:ext>
          </a:extLst>
        </xdr:cNvPr>
        <xdr:cNvSpPr/>
      </xdr:nvSpPr>
      <xdr:spPr>
        <a:xfrm>
          <a:off x="1439924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235566</xdr:colOff>
      <xdr:row>2</xdr:row>
      <xdr:rowOff>955592</xdr:rowOff>
    </xdr:from>
    <xdr:ext cx="184731" cy="530658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F702DF20-5FDE-4C33-880C-A47CFF15E96A}"/>
            </a:ext>
          </a:extLst>
        </xdr:cNvPr>
        <xdr:cNvSpPr/>
      </xdr:nvSpPr>
      <xdr:spPr>
        <a:xfrm>
          <a:off x="143039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3092</xdr:rowOff>
    </xdr:from>
    <xdr:ext cx="184731" cy="530658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3AAFD55A-A653-43C1-946B-6D5D69ABCF5B}"/>
            </a:ext>
          </a:extLst>
        </xdr:cNvPr>
        <xdr:cNvSpPr/>
      </xdr:nvSpPr>
      <xdr:spPr>
        <a:xfrm>
          <a:off x="189998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235566</xdr:colOff>
      <xdr:row>2</xdr:row>
      <xdr:rowOff>955592</xdr:rowOff>
    </xdr:from>
    <xdr:ext cx="184731" cy="530658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94A6E229-9B2B-475A-B35A-6089627691EE}"/>
            </a:ext>
          </a:extLst>
        </xdr:cNvPr>
        <xdr:cNvSpPr/>
      </xdr:nvSpPr>
      <xdr:spPr>
        <a:xfrm>
          <a:off x="189045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51417</xdr:colOff>
      <xdr:row>3</xdr:row>
      <xdr:rowOff>1900917</xdr:rowOff>
    </xdr:from>
    <xdr:ext cx="184731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D666476-3664-4F7A-8B63-010DECC95924}"/>
            </a:ext>
          </a:extLst>
        </xdr:cNvPr>
        <xdr:cNvSpPr/>
      </xdr:nvSpPr>
      <xdr:spPr>
        <a:xfrm>
          <a:off x="2003486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8A9D72A-68F7-406C-878F-B5C7A38CC0A1}"/>
            </a:ext>
          </a:extLst>
        </xdr:cNvPr>
        <xdr:cNvSpPr/>
      </xdr:nvSpPr>
      <xdr:spPr>
        <a:xfrm>
          <a:off x="16370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11C83CB-709E-468F-88E2-1E0755F5A9C7}"/>
            </a:ext>
          </a:extLst>
        </xdr:cNvPr>
        <xdr:cNvSpPr/>
      </xdr:nvSpPr>
      <xdr:spPr>
        <a:xfrm>
          <a:off x="21297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9241881-5AE4-4D16-BBA2-7CDDB7E82687}"/>
            </a:ext>
          </a:extLst>
        </xdr:cNvPr>
        <xdr:cNvSpPr/>
      </xdr:nvSpPr>
      <xdr:spPr>
        <a:xfrm>
          <a:off x="21297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1890404</xdr:rowOff>
    </xdr:from>
    <xdr:ext cx="184731" cy="530658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606D87B-8CD0-4096-8C33-B72084381D0F}"/>
            </a:ext>
          </a:extLst>
        </xdr:cNvPr>
        <xdr:cNvSpPr/>
      </xdr:nvSpPr>
      <xdr:spPr>
        <a:xfrm>
          <a:off x="2129790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1860467</xdr:rowOff>
    </xdr:from>
    <xdr:ext cx="184731" cy="530658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60B229-53C8-4412-8A60-B1499949B957}"/>
            </a:ext>
          </a:extLst>
        </xdr:cNvPr>
        <xdr:cNvSpPr/>
      </xdr:nvSpPr>
      <xdr:spPr>
        <a:xfrm>
          <a:off x="2129790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89ADB51-3623-41CC-B74E-FABC8C32843E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EC01712-ACFB-460A-9548-23D490BE07F8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221FAAE-19FE-484D-BCA4-384A72E89E7C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246E76F-4144-4887-B978-979790B6C7A2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37</xdr:col>
      <xdr:colOff>0</xdr:colOff>
      <xdr:row>3</xdr:row>
      <xdr:rowOff>1311646</xdr:rowOff>
    </xdr:from>
    <xdr:ext cx="184731" cy="530658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14D7DE7-DB88-4D13-AE77-2E0040F46BF7}"/>
            </a:ext>
          </a:extLst>
        </xdr:cNvPr>
        <xdr:cNvSpPr/>
      </xdr:nvSpPr>
      <xdr:spPr>
        <a:xfrm>
          <a:off x="24298275" y="34642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09F868B-616D-43BA-8B3C-95D49A501582}"/>
            </a:ext>
          </a:extLst>
        </xdr:cNvPr>
        <xdr:cNvSpPr/>
      </xdr:nvSpPr>
      <xdr:spPr>
        <a:xfrm>
          <a:off x="16370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3F7DF24-B933-46A6-A3ED-22EDA870B343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C22A60D2-6DCC-4330-B73E-E21713D4700F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EADE5DF2-0B67-4539-964B-AF2953F4C30B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7D69961-4E3F-49A3-B38D-3FCCFACA8DA4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CAA84077-E241-4C00-9CAB-A5B15D35CFEB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3C2A45F-3C51-4BA2-BC44-F50828AD17F6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6D197D0-CFA0-4DBE-A5A9-AFB340B731CF}"/>
            </a:ext>
          </a:extLst>
        </xdr:cNvPr>
        <xdr:cNvSpPr/>
      </xdr:nvSpPr>
      <xdr:spPr>
        <a:xfrm>
          <a:off x="18999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330816</xdr:colOff>
      <xdr:row>3</xdr:row>
      <xdr:rowOff>3092</xdr:rowOff>
    </xdr:from>
    <xdr:ext cx="184731" cy="530658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F4CED92-6D4A-41E9-9948-D1F49E8E1960}"/>
            </a:ext>
          </a:extLst>
        </xdr:cNvPr>
        <xdr:cNvSpPr/>
      </xdr:nvSpPr>
      <xdr:spPr>
        <a:xfrm>
          <a:off x="972246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235566</xdr:colOff>
      <xdr:row>2</xdr:row>
      <xdr:rowOff>955592</xdr:rowOff>
    </xdr:from>
    <xdr:ext cx="184731" cy="530658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5D8AF2F-4987-4098-8DAB-9824FFAE7474}"/>
            </a:ext>
          </a:extLst>
        </xdr:cNvPr>
        <xdr:cNvSpPr/>
      </xdr:nvSpPr>
      <xdr:spPr>
        <a:xfrm>
          <a:off x="962721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51417</xdr:colOff>
      <xdr:row>3</xdr:row>
      <xdr:rowOff>1900917</xdr:rowOff>
    </xdr:from>
    <xdr:ext cx="184731" cy="49244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FCA8C979-86D2-4683-B549-E1C8F4268FCA}"/>
            </a:ext>
          </a:extLst>
        </xdr:cNvPr>
        <xdr:cNvSpPr/>
      </xdr:nvSpPr>
      <xdr:spPr>
        <a:xfrm>
          <a:off x="1872041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26</xdr:col>
      <xdr:colOff>1523</xdr:colOff>
      <xdr:row>3</xdr:row>
      <xdr:rowOff>1890404</xdr:rowOff>
    </xdr:from>
    <xdr:ext cx="184731" cy="53065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590AE9E8-5E0F-41A8-8BA9-DE67BBB98854}"/>
            </a:ext>
          </a:extLst>
        </xdr:cNvPr>
        <xdr:cNvSpPr/>
      </xdr:nvSpPr>
      <xdr:spPr>
        <a:xfrm>
          <a:off x="173560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AE5CBCC0-B7B4-4F0B-B9CA-3BEA57C5ECD4}"/>
            </a:ext>
          </a:extLst>
        </xdr:cNvPr>
        <xdr:cNvSpPr/>
      </xdr:nvSpPr>
      <xdr:spPr>
        <a:xfrm>
          <a:off x="15056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145759</xdr:colOff>
      <xdr:row>3</xdr:row>
      <xdr:rowOff>1904011</xdr:rowOff>
    </xdr:from>
    <xdr:ext cx="184731" cy="53065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C16E87C1-8213-486D-A08D-B21CFC76AE8F}"/>
            </a:ext>
          </a:extLst>
        </xdr:cNvPr>
        <xdr:cNvSpPr/>
      </xdr:nvSpPr>
      <xdr:spPr>
        <a:xfrm>
          <a:off x="18814759" y="405666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132D213-ABA5-4A5D-BFE9-4BDA8743851E}"/>
            </a:ext>
          </a:extLst>
        </xdr:cNvPr>
        <xdr:cNvSpPr/>
      </xdr:nvSpPr>
      <xdr:spPr>
        <a:xfrm>
          <a:off x="19375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5A862C6E-90BA-4E2F-A73B-47CE11C2797C}"/>
            </a:ext>
          </a:extLst>
        </xdr:cNvPr>
        <xdr:cNvSpPr/>
      </xdr:nvSpPr>
      <xdr:spPr>
        <a:xfrm>
          <a:off x="19983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A21EA255-E6E3-4BE7-8A33-C11033B7A3B7}"/>
            </a:ext>
          </a:extLst>
        </xdr:cNvPr>
        <xdr:cNvSpPr/>
      </xdr:nvSpPr>
      <xdr:spPr>
        <a:xfrm>
          <a:off x="19983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1890404</xdr:rowOff>
    </xdr:from>
    <xdr:ext cx="184731" cy="530658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282D75B4-97F2-4801-A4E3-902D54DBF4E2}"/>
            </a:ext>
          </a:extLst>
        </xdr:cNvPr>
        <xdr:cNvSpPr/>
      </xdr:nvSpPr>
      <xdr:spPr>
        <a:xfrm>
          <a:off x="1998345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1860467</xdr:rowOff>
    </xdr:from>
    <xdr:ext cx="184731" cy="530658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20AB7CA9-68DD-4634-A68F-E6FED3F03BB9}"/>
            </a:ext>
          </a:extLst>
        </xdr:cNvPr>
        <xdr:cNvSpPr/>
      </xdr:nvSpPr>
      <xdr:spPr>
        <a:xfrm>
          <a:off x="1998345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1886321</xdr:rowOff>
    </xdr:from>
    <xdr:ext cx="184731" cy="530658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4996022-C719-4CB7-A5AF-B31D1D265479}"/>
            </a:ext>
          </a:extLst>
        </xdr:cNvPr>
        <xdr:cNvSpPr/>
      </xdr:nvSpPr>
      <xdr:spPr>
        <a:xfrm>
          <a:off x="1975229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AED59F87-C732-402C-8B55-3FCB84062134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A768675E-B9E7-4B35-9BE5-6A8088D19FB4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66E15746-E346-4D6C-AAD8-D6740ECED627}"/>
            </a:ext>
          </a:extLst>
        </xdr:cNvPr>
        <xdr:cNvSpPr/>
      </xdr:nvSpPr>
      <xdr:spPr>
        <a:xfrm>
          <a:off x="18060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B8E341BD-E2A8-47E9-8A24-74EE01AF3DDD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E2980E53-8E56-4F07-86BF-D2E8BBF5F8DD}"/>
            </a:ext>
          </a:extLst>
        </xdr:cNvPr>
        <xdr:cNvSpPr/>
      </xdr:nvSpPr>
      <xdr:spPr>
        <a:xfrm>
          <a:off x="15056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1A680AD8-17F0-4372-81D6-186F9F71120C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3AE44CD3-1003-462B-8796-01999BE41A56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1D72135E-1FD9-4542-BBF4-FACAE9C55A4C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A2A31673-C605-407D-9077-987C172C5F41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856EF65D-1724-4929-8757-47FECD08E218}"/>
            </a:ext>
          </a:extLst>
        </xdr:cNvPr>
        <xdr:cNvSpPr/>
      </xdr:nvSpPr>
      <xdr:spPr>
        <a:xfrm>
          <a:off x="19752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BBB43711-26EA-4BB1-BA96-2CC2A2C61A55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E677E24F-2930-4D7B-836D-2DC002EE50C6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CEB8BE60-A1F0-43F9-8235-0CA55F3BE35F}"/>
            </a:ext>
          </a:extLst>
        </xdr:cNvPr>
        <xdr:cNvSpPr/>
      </xdr:nvSpPr>
      <xdr:spPr>
        <a:xfrm>
          <a:off x="17685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64116</xdr:colOff>
      <xdr:row>3</xdr:row>
      <xdr:rowOff>1952996</xdr:rowOff>
    </xdr:from>
    <xdr:ext cx="184731" cy="530658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D452BFED-F884-4DED-A5AF-E28469E575C3}"/>
            </a:ext>
          </a:extLst>
        </xdr:cNvPr>
        <xdr:cNvSpPr/>
      </xdr:nvSpPr>
      <xdr:spPr>
        <a:xfrm>
          <a:off x="16761441" y="41056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47C35299-C19B-4FEA-8C1A-B307A9ACA0AE}"/>
            </a:ext>
          </a:extLst>
        </xdr:cNvPr>
        <xdr:cNvSpPr/>
      </xdr:nvSpPr>
      <xdr:spPr>
        <a:xfrm>
          <a:off x="19752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1523</xdr:colOff>
      <xdr:row>3</xdr:row>
      <xdr:rowOff>1890404</xdr:rowOff>
    </xdr:from>
    <xdr:ext cx="184731" cy="530658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BB62B518-D203-4E56-AACF-D4B1B2B9C1E5}"/>
            </a:ext>
          </a:extLst>
        </xdr:cNvPr>
        <xdr:cNvSpPr/>
      </xdr:nvSpPr>
      <xdr:spPr>
        <a:xfrm>
          <a:off x="19327748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588691D0-5E10-49C1-83A1-ECDEA69B5387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123A3F18-51CE-4E88-A43C-1734BA8E1E3C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9A93EF3A-D607-494F-9811-26F9ED522515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97A09A7B-BF73-4038-A63C-CEEDAAF0C546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263ACC2C-C80E-4799-8EA2-1964A945F2A1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BFDF7D1B-40E4-47CC-AA24-B72806374BB7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CC8132D1-E6E0-4E6B-9888-DD7F1522927A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B5648024-3CA2-4612-9EAF-5CA7C58B127E}"/>
            </a:ext>
          </a:extLst>
        </xdr:cNvPr>
        <xdr:cNvSpPr/>
      </xdr:nvSpPr>
      <xdr:spPr>
        <a:xfrm>
          <a:off x="19657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6EDA5DDC-D6B2-44D1-846C-ACF01A2A18A3}"/>
            </a:ext>
          </a:extLst>
        </xdr:cNvPr>
        <xdr:cNvSpPr/>
      </xdr:nvSpPr>
      <xdr:spPr>
        <a:xfrm>
          <a:off x="203142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ED946FA4-6E25-4F6D-A9DB-E2CAA14146EC}"/>
            </a:ext>
          </a:extLst>
        </xdr:cNvPr>
        <xdr:cNvSpPr/>
      </xdr:nvSpPr>
      <xdr:spPr>
        <a:xfrm>
          <a:off x="21955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FDB5F348-5E19-491E-8EBD-0E19DD11108E}"/>
            </a:ext>
          </a:extLst>
        </xdr:cNvPr>
        <xdr:cNvSpPr/>
      </xdr:nvSpPr>
      <xdr:spPr>
        <a:xfrm>
          <a:off x="21955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1890404</xdr:rowOff>
    </xdr:from>
    <xdr:ext cx="184731" cy="530658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44C5B982-3C47-407D-96C9-C7ECE13AB1BB}"/>
            </a:ext>
          </a:extLst>
        </xdr:cNvPr>
        <xdr:cNvSpPr/>
      </xdr:nvSpPr>
      <xdr:spPr>
        <a:xfrm>
          <a:off x="2195512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1860467</xdr:rowOff>
    </xdr:from>
    <xdr:ext cx="184731" cy="530658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A7A9F8F8-C009-4B0A-B0E7-A53B2645585E}"/>
            </a:ext>
          </a:extLst>
        </xdr:cNvPr>
        <xdr:cNvSpPr/>
      </xdr:nvSpPr>
      <xdr:spPr>
        <a:xfrm>
          <a:off x="2195512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8E23012F-3988-47FC-A6EE-C6CBE7E09998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9D0F2629-EBAA-495E-A76A-71B98899E9B3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C2E823C0-D045-46DC-B1AE-E72985603D65}"/>
            </a:ext>
          </a:extLst>
        </xdr:cNvPr>
        <xdr:cNvSpPr/>
      </xdr:nvSpPr>
      <xdr:spPr>
        <a:xfrm>
          <a:off x="23269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10495D0-894E-4C0F-A8C7-C02D4EDE1E38}"/>
            </a:ext>
          </a:extLst>
        </xdr:cNvPr>
        <xdr:cNvSpPr/>
      </xdr:nvSpPr>
      <xdr:spPr>
        <a:xfrm>
          <a:off x="23269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F949B9F9-2D55-4285-82FF-45BAE291B772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3DFB9BCC-0886-49A3-8B37-D63D99EC784D}"/>
            </a:ext>
          </a:extLst>
        </xdr:cNvPr>
        <xdr:cNvSpPr/>
      </xdr:nvSpPr>
      <xdr:spPr>
        <a:xfrm>
          <a:off x="23269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F7AD7BB-328D-4179-96DE-F01E391A7DD3}"/>
            </a:ext>
          </a:extLst>
        </xdr:cNvPr>
        <xdr:cNvSpPr/>
      </xdr:nvSpPr>
      <xdr:spPr>
        <a:xfrm>
          <a:off x="23269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A9739F1B-F5EE-4F18-B21A-7641BFF0FA1C}"/>
            </a:ext>
          </a:extLst>
        </xdr:cNvPr>
        <xdr:cNvSpPr/>
      </xdr:nvSpPr>
      <xdr:spPr>
        <a:xfrm>
          <a:off x="23269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3092</xdr:rowOff>
    </xdr:from>
    <xdr:ext cx="184731" cy="530658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3971BA18-4BDF-40C2-A6BB-950CD3F7DA35}"/>
            </a:ext>
          </a:extLst>
        </xdr:cNvPr>
        <xdr:cNvSpPr/>
      </xdr:nvSpPr>
      <xdr:spPr>
        <a:xfrm>
          <a:off x="110369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8AF40955-642D-42C9-BAD0-5C6D7E313BB4}"/>
            </a:ext>
          </a:extLst>
        </xdr:cNvPr>
        <xdr:cNvSpPr/>
      </xdr:nvSpPr>
      <xdr:spPr>
        <a:xfrm>
          <a:off x="109416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20410</xdr:rowOff>
    </xdr:from>
    <xdr:ext cx="184731" cy="530658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EEA8E376-D7BD-40FC-ABDE-55122618D317}"/>
            </a:ext>
          </a:extLst>
        </xdr:cNvPr>
        <xdr:cNvSpPr/>
      </xdr:nvSpPr>
      <xdr:spPr>
        <a:xfrm>
          <a:off x="11036916" y="2173060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71E08905-6060-4D35-A11C-0FE1CCB7C40E}"/>
            </a:ext>
          </a:extLst>
        </xdr:cNvPr>
        <xdr:cNvSpPr/>
      </xdr:nvSpPr>
      <xdr:spPr>
        <a:xfrm>
          <a:off x="109416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32A59EA9-C793-43A9-9374-96C6F59D2C0A}"/>
            </a:ext>
          </a:extLst>
        </xdr:cNvPr>
        <xdr:cNvSpPr/>
      </xdr:nvSpPr>
      <xdr:spPr>
        <a:xfrm>
          <a:off x="1439924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9A5E2EA5-3FDB-4222-B800-8C644D58B36D}"/>
            </a:ext>
          </a:extLst>
        </xdr:cNvPr>
        <xdr:cNvSpPr/>
      </xdr:nvSpPr>
      <xdr:spPr>
        <a:xfrm>
          <a:off x="143039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6DE145F-4CE0-430E-9319-3729AD809647}"/>
            </a:ext>
          </a:extLst>
        </xdr:cNvPr>
        <xdr:cNvSpPr/>
      </xdr:nvSpPr>
      <xdr:spPr>
        <a:xfrm>
          <a:off x="189998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A54121F1-7AC3-4C21-B386-071E8A379D33}"/>
            </a:ext>
          </a:extLst>
        </xdr:cNvPr>
        <xdr:cNvSpPr/>
      </xdr:nvSpPr>
      <xdr:spPr>
        <a:xfrm>
          <a:off x="189045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51417</xdr:colOff>
      <xdr:row>3</xdr:row>
      <xdr:rowOff>1900917</xdr:rowOff>
    </xdr:from>
    <xdr:ext cx="184731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873554E-EF68-477C-8AC2-681768196605}"/>
            </a:ext>
          </a:extLst>
        </xdr:cNvPr>
        <xdr:cNvSpPr/>
      </xdr:nvSpPr>
      <xdr:spPr>
        <a:xfrm>
          <a:off x="1812986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E9C6401-29F0-44DC-AB3E-78391AA8D2D5}"/>
            </a:ext>
          </a:extLst>
        </xdr:cNvPr>
        <xdr:cNvSpPr/>
      </xdr:nvSpPr>
      <xdr:spPr>
        <a:xfrm>
          <a:off x="14465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6635897-5820-470F-86F9-9E194D540D79}"/>
            </a:ext>
          </a:extLst>
        </xdr:cNvPr>
        <xdr:cNvSpPr/>
      </xdr:nvSpPr>
      <xdr:spPr>
        <a:xfrm>
          <a:off x="19392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1886321</xdr:rowOff>
    </xdr:from>
    <xdr:ext cx="184731" cy="53065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AEF42B1-3ACE-41C6-BC88-3130C132A92D}"/>
            </a:ext>
          </a:extLst>
        </xdr:cNvPr>
        <xdr:cNvSpPr/>
      </xdr:nvSpPr>
      <xdr:spPr>
        <a:xfrm>
          <a:off x="1939290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1890404</xdr:rowOff>
    </xdr:from>
    <xdr:ext cx="184731" cy="530658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434CCE1-E2FE-44ED-B9DE-D0CEB0820677}"/>
            </a:ext>
          </a:extLst>
        </xdr:cNvPr>
        <xdr:cNvSpPr/>
      </xdr:nvSpPr>
      <xdr:spPr>
        <a:xfrm>
          <a:off x="1939290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0</xdr:colOff>
      <xdr:row>3</xdr:row>
      <xdr:rowOff>1860467</xdr:rowOff>
    </xdr:from>
    <xdr:ext cx="184731" cy="530658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269244E-5E96-44AB-813E-CD29B4DE2AEE}"/>
            </a:ext>
          </a:extLst>
        </xdr:cNvPr>
        <xdr:cNvSpPr/>
      </xdr:nvSpPr>
      <xdr:spPr>
        <a:xfrm>
          <a:off x="1939290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4CC2BCE-2507-414D-A119-6E7660AE4C5B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81BB9BD-7D42-488A-A194-4E7E5D389310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5A70470-8BC5-4A5B-BE2C-4B0F8EAC5BF4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639E800-CD50-4A29-B13F-94A36CDCC0E0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37</xdr:col>
      <xdr:colOff>0</xdr:colOff>
      <xdr:row>3</xdr:row>
      <xdr:rowOff>1311646</xdr:rowOff>
    </xdr:from>
    <xdr:ext cx="184731" cy="530658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2A797E6-3C1E-486D-80A5-E07377E4F19A}"/>
            </a:ext>
          </a:extLst>
        </xdr:cNvPr>
        <xdr:cNvSpPr/>
      </xdr:nvSpPr>
      <xdr:spPr>
        <a:xfrm>
          <a:off x="22783800" y="346429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24</xdr:col>
      <xdr:colOff>330816</xdr:colOff>
      <xdr:row>3</xdr:row>
      <xdr:rowOff>1886321</xdr:rowOff>
    </xdr:from>
    <xdr:ext cx="184731" cy="530658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B941EA1-CACD-49DB-BA36-A87930418287}"/>
            </a:ext>
          </a:extLst>
        </xdr:cNvPr>
        <xdr:cNvSpPr/>
      </xdr:nvSpPr>
      <xdr:spPr>
        <a:xfrm>
          <a:off x="144659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A7F7BC6-33D8-457E-B760-2897E0763B71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7FB6EFB-0887-4B47-8B6D-604130E1A64E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754F72-27D3-48B1-BDE3-2C7DF3BCE4E2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D6F91719-A2DB-4C91-9A86-6C21038560AD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7297AB7-4BFA-4DC7-B7F0-3A951268A64D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9F1E91D-E9F9-4E53-A9D5-6C79CB498277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1886321</xdr:rowOff>
    </xdr:from>
    <xdr:ext cx="184731" cy="530658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0D81164-C7A7-40FF-95C8-7B421459AC07}"/>
            </a:ext>
          </a:extLst>
        </xdr:cNvPr>
        <xdr:cNvSpPr/>
      </xdr:nvSpPr>
      <xdr:spPr>
        <a:xfrm>
          <a:off x="1709481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330816</xdr:colOff>
      <xdr:row>3</xdr:row>
      <xdr:rowOff>3092</xdr:rowOff>
    </xdr:from>
    <xdr:ext cx="184731" cy="530658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46D1D717-BEB8-4209-85C9-F44F0D143C12}"/>
            </a:ext>
          </a:extLst>
        </xdr:cNvPr>
        <xdr:cNvSpPr/>
      </xdr:nvSpPr>
      <xdr:spPr>
        <a:xfrm>
          <a:off x="832229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235566</xdr:colOff>
      <xdr:row>2</xdr:row>
      <xdr:rowOff>955592</xdr:rowOff>
    </xdr:from>
    <xdr:ext cx="184731" cy="530658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8C4AE063-FBB0-4D36-8FAE-3925557AB7FA}"/>
            </a:ext>
          </a:extLst>
        </xdr:cNvPr>
        <xdr:cNvSpPr/>
      </xdr:nvSpPr>
      <xdr:spPr>
        <a:xfrm>
          <a:off x="822704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51417</xdr:colOff>
      <xdr:row>3</xdr:row>
      <xdr:rowOff>1900917</xdr:rowOff>
    </xdr:from>
    <xdr:ext cx="184731" cy="49244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3CDA1E0A-6B1E-472E-8CC1-74C9D1D443E2}"/>
            </a:ext>
          </a:extLst>
        </xdr:cNvPr>
        <xdr:cNvSpPr/>
      </xdr:nvSpPr>
      <xdr:spPr>
        <a:xfrm>
          <a:off x="16815417" y="4053567"/>
          <a:ext cx="184731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26</xdr:col>
      <xdr:colOff>1523</xdr:colOff>
      <xdr:row>3</xdr:row>
      <xdr:rowOff>1890404</xdr:rowOff>
    </xdr:from>
    <xdr:ext cx="184731" cy="53065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C4A4C58-81F1-414E-8DDD-563164D1CC4F}"/>
            </a:ext>
          </a:extLst>
        </xdr:cNvPr>
        <xdr:cNvSpPr/>
      </xdr:nvSpPr>
      <xdr:spPr>
        <a:xfrm>
          <a:off x="154510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64B671FD-5445-4CB6-AAD2-FF36DA898D26}"/>
            </a:ext>
          </a:extLst>
        </xdr:cNvPr>
        <xdr:cNvSpPr/>
      </xdr:nvSpPr>
      <xdr:spPr>
        <a:xfrm>
          <a:off x="13151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145759</xdr:colOff>
      <xdr:row>3</xdr:row>
      <xdr:rowOff>1904011</xdr:rowOff>
    </xdr:from>
    <xdr:ext cx="184731" cy="53065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90C0FCD9-70AD-4300-BEFD-94E7E92AC78F}"/>
            </a:ext>
          </a:extLst>
        </xdr:cNvPr>
        <xdr:cNvSpPr/>
      </xdr:nvSpPr>
      <xdr:spPr>
        <a:xfrm>
          <a:off x="16909759" y="405666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49148</xdr:colOff>
      <xdr:row>3</xdr:row>
      <xdr:rowOff>1890404</xdr:rowOff>
    </xdr:from>
    <xdr:ext cx="184731" cy="530658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A1B9D89B-B2A5-4452-9CD0-039DEDB9794B}"/>
            </a:ext>
          </a:extLst>
        </xdr:cNvPr>
        <xdr:cNvSpPr/>
      </xdr:nvSpPr>
      <xdr:spPr>
        <a:xfrm>
          <a:off x="1747037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5392A41-C18A-4437-A577-43E78975966C}"/>
            </a:ext>
          </a:extLst>
        </xdr:cNvPr>
        <xdr:cNvSpPr/>
      </xdr:nvSpPr>
      <xdr:spPr>
        <a:xfrm>
          <a:off x="18078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1886321</xdr:rowOff>
    </xdr:from>
    <xdr:ext cx="184731" cy="530658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4F0D46F7-5148-4536-9D40-F9F7D7C563BE}"/>
            </a:ext>
          </a:extLst>
        </xdr:cNvPr>
        <xdr:cNvSpPr/>
      </xdr:nvSpPr>
      <xdr:spPr>
        <a:xfrm>
          <a:off x="18078450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1890404</xdr:rowOff>
    </xdr:from>
    <xdr:ext cx="184731" cy="530658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378254A4-930F-4F38-9CB6-917463C14A7D}"/>
            </a:ext>
          </a:extLst>
        </xdr:cNvPr>
        <xdr:cNvSpPr/>
      </xdr:nvSpPr>
      <xdr:spPr>
        <a:xfrm>
          <a:off x="18078450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3</xdr:row>
      <xdr:rowOff>1860467</xdr:rowOff>
    </xdr:from>
    <xdr:ext cx="184731" cy="530658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C479BD22-427F-4105-94E0-3DB996AF2E35}"/>
            </a:ext>
          </a:extLst>
        </xdr:cNvPr>
        <xdr:cNvSpPr/>
      </xdr:nvSpPr>
      <xdr:spPr>
        <a:xfrm>
          <a:off x="18078450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1886321</xdr:rowOff>
    </xdr:from>
    <xdr:ext cx="184731" cy="530658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FA52FB9-BE17-42C9-B0EA-9B6E63636291}"/>
            </a:ext>
          </a:extLst>
        </xdr:cNvPr>
        <xdr:cNvSpPr/>
      </xdr:nvSpPr>
      <xdr:spPr>
        <a:xfrm>
          <a:off x="1784729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EB154EF8-9878-4B17-8D20-69C7E9CBE2BD}"/>
            </a:ext>
          </a:extLst>
        </xdr:cNvPr>
        <xdr:cNvSpPr/>
      </xdr:nvSpPr>
      <xdr:spPr>
        <a:xfrm>
          <a:off x="16155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B6062EE9-0F9A-47F3-8360-2C41DEF13ECE}"/>
            </a:ext>
          </a:extLst>
        </xdr:cNvPr>
        <xdr:cNvSpPr/>
      </xdr:nvSpPr>
      <xdr:spPr>
        <a:xfrm>
          <a:off x="16155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49148</xdr:colOff>
      <xdr:row>3</xdr:row>
      <xdr:rowOff>1890404</xdr:rowOff>
    </xdr:from>
    <xdr:ext cx="184731" cy="530658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27ADE70E-A581-481F-B72B-482AB1DC84AF}"/>
            </a:ext>
          </a:extLst>
        </xdr:cNvPr>
        <xdr:cNvSpPr/>
      </xdr:nvSpPr>
      <xdr:spPr>
        <a:xfrm>
          <a:off x="16155923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D02C810-2BAD-460C-8CEB-A3C51616C78F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330816</xdr:colOff>
      <xdr:row>3</xdr:row>
      <xdr:rowOff>1886321</xdr:rowOff>
    </xdr:from>
    <xdr:ext cx="184731" cy="530658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CDA702C4-C066-4F16-9121-4A46783C36AE}"/>
            </a:ext>
          </a:extLst>
        </xdr:cNvPr>
        <xdr:cNvSpPr/>
      </xdr:nvSpPr>
      <xdr:spPr>
        <a:xfrm>
          <a:off x="131514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32710075-B5E4-4BB1-ABA4-AC12DF7676E5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16C182A5-9035-40FE-B3B0-56D996DF86A3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2E623992-5B01-4BFA-ABE4-6229EDD78ECA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B53FB0AE-435C-4598-AA54-5D5841B6BA96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3DAC3DCD-1E3E-45DC-976D-C939599D0F64}"/>
            </a:ext>
          </a:extLst>
        </xdr:cNvPr>
        <xdr:cNvSpPr/>
      </xdr:nvSpPr>
      <xdr:spPr>
        <a:xfrm>
          <a:off x="17847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6AA2478F-F5E6-4229-8AD7-4D5332836BF1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6C90844-8C48-4CF7-9C1C-0D4066D6F9FD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330816</xdr:colOff>
      <xdr:row>3</xdr:row>
      <xdr:rowOff>1886321</xdr:rowOff>
    </xdr:from>
    <xdr:ext cx="184731" cy="530658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91D82BA9-939B-4ABA-A5FF-CCA4776C55AA}"/>
            </a:ext>
          </a:extLst>
        </xdr:cNvPr>
        <xdr:cNvSpPr/>
      </xdr:nvSpPr>
      <xdr:spPr>
        <a:xfrm>
          <a:off x="157803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25</xdr:col>
      <xdr:colOff>64116</xdr:colOff>
      <xdr:row>3</xdr:row>
      <xdr:rowOff>1952996</xdr:rowOff>
    </xdr:from>
    <xdr:ext cx="184731" cy="530658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20CECAF6-C397-4EB5-9CC1-042B5556514A}"/>
            </a:ext>
          </a:extLst>
        </xdr:cNvPr>
        <xdr:cNvSpPr/>
      </xdr:nvSpPr>
      <xdr:spPr>
        <a:xfrm>
          <a:off x="14856441" y="41056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426066</xdr:colOff>
      <xdr:row>3</xdr:row>
      <xdr:rowOff>1889496</xdr:rowOff>
    </xdr:from>
    <xdr:ext cx="184731" cy="530658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96A51B0D-661D-4B43-B987-4962144010F5}"/>
            </a:ext>
          </a:extLst>
        </xdr:cNvPr>
        <xdr:cNvSpPr/>
      </xdr:nvSpPr>
      <xdr:spPr>
        <a:xfrm>
          <a:off x="17847291" y="4042146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1523</xdr:colOff>
      <xdr:row>3</xdr:row>
      <xdr:rowOff>1890404</xdr:rowOff>
    </xdr:from>
    <xdr:ext cx="184731" cy="530658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68257C98-B815-4FF0-943C-E249003EC37B}"/>
            </a:ext>
          </a:extLst>
        </xdr:cNvPr>
        <xdr:cNvSpPr/>
      </xdr:nvSpPr>
      <xdr:spPr>
        <a:xfrm>
          <a:off x="17422748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CB98F8EB-A393-4EE9-A0AC-3BAFC326B3CE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62377950-C209-4699-8236-F2C483DF3B5A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93A696E2-D907-49E4-982F-FF952934B549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87A3357C-77D1-42F6-879B-65EAB9055E00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41E866E5-5657-40E2-8CAA-E6C288170C48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8EA43A5F-A04F-4224-B362-363F3E95D557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27D0617-23A4-4086-9945-C681E9C46542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29</xdr:col>
      <xdr:colOff>330816</xdr:colOff>
      <xdr:row>3</xdr:row>
      <xdr:rowOff>1886321</xdr:rowOff>
    </xdr:from>
    <xdr:ext cx="184731" cy="53065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32EB8C72-CA75-4D9B-A108-E8769948FF95}"/>
            </a:ext>
          </a:extLst>
        </xdr:cNvPr>
        <xdr:cNvSpPr/>
      </xdr:nvSpPr>
      <xdr:spPr>
        <a:xfrm>
          <a:off x="17752041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30</xdr:col>
      <xdr:colOff>330816</xdr:colOff>
      <xdr:row>3</xdr:row>
      <xdr:rowOff>1886321</xdr:rowOff>
    </xdr:from>
    <xdr:ext cx="184731" cy="530658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52133C28-FA2E-4440-BC0D-35444FE3E87B}"/>
            </a:ext>
          </a:extLst>
        </xdr:cNvPr>
        <xdr:cNvSpPr/>
      </xdr:nvSpPr>
      <xdr:spPr>
        <a:xfrm>
          <a:off x="18409266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DC77846A-E98A-4BE5-BED6-0D098233F88B}"/>
            </a:ext>
          </a:extLst>
        </xdr:cNvPr>
        <xdr:cNvSpPr/>
      </xdr:nvSpPr>
      <xdr:spPr>
        <a:xfrm>
          <a:off x="20050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1886321</xdr:rowOff>
    </xdr:from>
    <xdr:ext cx="184731" cy="530658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A863908E-6E5D-4E88-930F-5A908A59DAC2}"/>
            </a:ext>
          </a:extLst>
        </xdr:cNvPr>
        <xdr:cNvSpPr/>
      </xdr:nvSpPr>
      <xdr:spPr>
        <a:xfrm>
          <a:off x="2005012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1890404</xdr:rowOff>
    </xdr:from>
    <xdr:ext cx="184731" cy="530658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9F10DAD5-F1E5-4F56-A165-CAC0CDF2F730}"/>
            </a:ext>
          </a:extLst>
        </xdr:cNvPr>
        <xdr:cNvSpPr/>
      </xdr:nvSpPr>
      <xdr:spPr>
        <a:xfrm>
          <a:off x="2005012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0</xdr:colOff>
      <xdr:row>3</xdr:row>
      <xdr:rowOff>1860467</xdr:rowOff>
    </xdr:from>
    <xdr:ext cx="184731" cy="530658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EF2A6B82-6D68-4CF7-B8E2-669894B73C8E}"/>
            </a:ext>
          </a:extLst>
        </xdr:cNvPr>
        <xdr:cNvSpPr/>
      </xdr:nvSpPr>
      <xdr:spPr>
        <a:xfrm>
          <a:off x="2005012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415B7A06-C1C0-4AE0-84C4-3CD6F8A9FA21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6956EC89-A0C2-4D9E-ADFA-73B67D8285A6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74CAB23B-5C9C-491F-B587-D508E5C7537D}"/>
            </a:ext>
          </a:extLst>
        </xdr:cNvPr>
        <xdr:cNvSpPr/>
      </xdr:nvSpPr>
      <xdr:spPr>
        <a:xfrm>
          <a:off x="21364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2F5C8A11-5E07-4BB4-A938-7EC3C0DF09B8}"/>
            </a:ext>
          </a:extLst>
        </xdr:cNvPr>
        <xdr:cNvSpPr/>
      </xdr:nvSpPr>
      <xdr:spPr>
        <a:xfrm>
          <a:off x="21364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9CA5021A-64C5-4F15-A5AE-280DB0EB3361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1886321</xdr:rowOff>
    </xdr:from>
    <xdr:ext cx="184731" cy="530658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CB56129-EC0D-4ADD-8DB8-6D7A3B2462AB}"/>
            </a:ext>
          </a:extLst>
        </xdr:cNvPr>
        <xdr:cNvSpPr/>
      </xdr:nvSpPr>
      <xdr:spPr>
        <a:xfrm>
          <a:off x="21364575" y="4038971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1890404</xdr:rowOff>
    </xdr:from>
    <xdr:ext cx="184731" cy="530658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253C8C63-C677-4D05-B310-1BF9F0F49FAF}"/>
            </a:ext>
          </a:extLst>
        </xdr:cNvPr>
        <xdr:cNvSpPr/>
      </xdr:nvSpPr>
      <xdr:spPr>
        <a:xfrm>
          <a:off x="21364575" y="4043054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35</xdr:col>
      <xdr:colOff>0</xdr:colOff>
      <xdr:row>3</xdr:row>
      <xdr:rowOff>1860467</xdr:rowOff>
    </xdr:from>
    <xdr:ext cx="184731" cy="530658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30CF6B4B-7904-40B3-ACCF-E2FE736B24F3}"/>
            </a:ext>
          </a:extLst>
        </xdr:cNvPr>
        <xdr:cNvSpPr/>
      </xdr:nvSpPr>
      <xdr:spPr>
        <a:xfrm>
          <a:off x="21364575" y="4013117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3092</xdr:rowOff>
    </xdr:from>
    <xdr:ext cx="184731" cy="530658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F5B2B94A-C761-432F-AFFE-CD459522FD06}"/>
            </a:ext>
          </a:extLst>
        </xdr:cNvPr>
        <xdr:cNvSpPr/>
      </xdr:nvSpPr>
      <xdr:spPr>
        <a:xfrm>
          <a:off x="933194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8F2F6834-F604-41EF-8AFD-09A554566649}"/>
            </a:ext>
          </a:extLst>
        </xdr:cNvPr>
        <xdr:cNvSpPr/>
      </xdr:nvSpPr>
      <xdr:spPr>
        <a:xfrm>
          <a:off x="92366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330816</xdr:colOff>
      <xdr:row>3</xdr:row>
      <xdr:rowOff>20410</xdr:rowOff>
    </xdr:from>
    <xdr:ext cx="184731" cy="530658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FEF92595-D1CC-41F3-BAFC-349D66CECA9D}"/>
            </a:ext>
          </a:extLst>
        </xdr:cNvPr>
        <xdr:cNvSpPr/>
      </xdr:nvSpPr>
      <xdr:spPr>
        <a:xfrm>
          <a:off x="9331941" y="2173060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235566</xdr:colOff>
      <xdr:row>2</xdr:row>
      <xdr:rowOff>955592</xdr:rowOff>
    </xdr:from>
    <xdr:ext cx="184731" cy="530658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DEF3F46E-F8E7-486A-8FC7-0837182BBA9D}"/>
            </a:ext>
          </a:extLst>
        </xdr:cNvPr>
        <xdr:cNvSpPr/>
      </xdr:nvSpPr>
      <xdr:spPr>
        <a:xfrm>
          <a:off x="92366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330816</xdr:colOff>
      <xdr:row>3</xdr:row>
      <xdr:rowOff>3092</xdr:rowOff>
    </xdr:from>
    <xdr:ext cx="184731" cy="530658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7EAEA294-1B50-413B-9788-A515C7AD6A36}"/>
            </a:ext>
          </a:extLst>
        </xdr:cNvPr>
        <xdr:cNvSpPr/>
      </xdr:nvSpPr>
      <xdr:spPr>
        <a:xfrm>
          <a:off x="12494241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235566</xdr:colOff>
      <xdr:row>2</xdr:row>
      <xdr:rowOff>955592</xdr:rowOff>
    </xdr:from>
    <xdr:ext cx="184731" cy="530658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9673A589-BE61-436C-A81C-4A8527F5B2BF}"/>
            </a:ext>
          </a:extLst>
        </xdr:cNvPr>
        <xdr:cNvSpPr/>
      </xdr:nvSpPr>
      <xdr:spPr>
        <a:xfrm>
          <a:off x="12398991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330816</xdr:colOff>
      <xdr:row>3</xdr:row>
      <xdr:rowOff>3092</xdr:rowOff>
    </xdr:from>
    <xdr:ext cx="184731" cy="530658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AA0141FE-9106-45ED-AC46-3A7998283BBD}"/>
            </a:ext>
          </a:extLst>
        </xdr:cNvPr>
        <xdr:cNvSpPr/>
      </xdr:nvSpPr>
      <xdr:spPr>
        <a:xfrm>
          <a:off x="17094816" y="215574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28</xdr:col>
      <xdr:colOff>235566</xdr:colOff>
      <xdr:row>2</xdr:row>
      <xdr:rowOff>955592</xdr:rowOff>
    </xdr:from>
    <xdr:ext cx="184731" cy="530658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31CDF710-4769-4A3F-8B3E-D69F22796028}"/>
            </a:ext>
          </a:extLst>
        </xdr:cNvPr>
        <xdr:cNvSpPr/>
      </xdr:nvSpPr>
      <xdr:spPr>
        <a:xfrm>
          <a:off x="16999566" y="2022392"/>
          <a:ext cx="18473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0FA5-9745-4C69-92CE-AE8BEFC34311}">
  <sheetPr>
    <pageSetUpPr fitToPage="1"/>
  </sheetPr>
  <dimension ref="A1:JC81"/>
  <sheetViews>
    <sheetView tabSelected="1" view="pageBreakPreview" zoomScale="55" zoomScaleNormal="50" zoomScaleSheetLayoutView="55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AK4" sqref="AK4"/>
    </sheetView>
  </sheetViews>
  <sheetFormatPr defaultColWidth="2.75" defaultRowHeight="13.5" x14ac:dyDescent="0.15"/>
  <cols>
    <col min="1" max="2" width="6.875" style="361" hidden="1" customWidth="1"/>
    <col min="3" max="3" width="11.875" style="361" bestFit="1" customWidth="1"/>
    <col min="4" max="4" width="20.375" style="361" bestFit="1" customWidth="1"/>
    <col min="5" max="5" width="15.625" style="361" bestFit="1" customWidth="1"/>
    <col min="6" max="6" width="15.375" style="361" customWidth="1"/>
    <col min="7" max="7" width="18.5" style="361" customWidth="1"/>
    <col min="8" max="12" width="6.25" style="361" customWidth="1"/>
    <col min="13" max="14" width="6.25" style="546" customWidth="1"/>
    <col min="15" max="17" width="6.25" style="361" customWidth="1"/>
    <col min="18" max="18" width="6.25" style="546" customWidth="1"/>
    <col min="19" max="19" width="6.25" style="361" customWidth="1"/>
    <col min="20" max="21" width="6.25" style="546" customWidth="1"/>
    <col min="22" max="26" width="6.25" style="361" customWidth="1"/>
    <col min="27" max="28" width="6.25" style="546" customWidth="1"/>
    <col min="29" max="29" width="6.25" style="361" customWidth="1"/>
    <col min="30" max="30" width="6.25" style="546" customWidth="1"/>
    <col min="31" max="33" width="6.25" style="361" customWidth="1"/>
    <col min="34" max="35" width="6.25" style="546" customWidth="1"/>
    <col min="36" max="37" width="6.25" style="361" customWidth="1"/>
    <col min="38" max="38" width="7.25" style="361" bestFit="1" customWidth="1"/>
    <col min="39" max="39" width="8" style="361" customWidth="1"/>
    <col min="40" max="40" width="3.625" style="361" bestFit="1" customWidth="1"/>
    <col min="41" max="41" width="8" style="361" customWidth="1"/>
    <col min="42" max="42" width="4.875" style="361" hidden="1" customWidth="1"/>
    <col min="43" max="43" width="8.5" style="361" bestFit="1" customWidth="1"/>
    <col min="44" max="44" width="4.375" style="361" bestFit="1" customWidth="1"/>
    <col min="45" max="45" width="3.625" style="361" customWidth="1"/>
    <col min="46" max="46" width="3.375" style="361" bestFit="1" customWidth="1"/>
    <col min="47" max="47" width="5.375" style="361" bestFit="1" customWidth="1"/>
    <col min="48" max="48" width="3.375" style="361" bestFit="1" customWidth="1"/>
    <col min="49" max="49" width="3.625" style="361" customWidth="1"/>
    <col min="50" max="55" width="3.375" style="361" bestFit="1" customWidth="1"/>
    <col min="56" max="56" width="5.875" style="361" customWidth="1"/>
    <col min="57" max="57" width="11.25" style="431" bestFit="1" customWidth="1"/>
    <col min="58" max="58" width="9.75" style="361" customWidth="1"/>
    <col min="59" max="262" width="8.125" style="361" customWidth="1"/>
    <col min="263" max="16384" width="2.75" style="361"/>
  </cols>
  <sheetData>
    <row r="1" spans="1:263" ht="111.75" customHeight="1" thickBot="1" x14ac:dyDescent="0.2">
      <c r="A1" s="350"/>
      <c r="B1" s="350"/>
      <c r="C1" s="677" t="s">
        <v>281</v>
      </c>
      <c r="D1" s="678"/>
      <c r="E1" s="678"/>
      <c r="F1" s="678"/>
      <c r="G1" s="679"/>
      <c r="H1" s="525"/>
      <c r="I1" s="644" t="s">
        <v>279</v>
      </c>
      <c r="J1" s="647"/>
      <c r="K1" s="484"/>
      <c r="L1" s="483"/>
      <c r="M1" s="489"/>
      <c r="N1" s="648"/>
      <c r="O1" s="484"/>
      <c r="P1" s="631" t="s">
        <v>280</v>
      </c>
      <c r="Q1" s="483"/>
      <c r="R1" s="484"/>
      <c r="S1" s="484"/>
      <c r="T1" s="489"/>
      <c r="U1" s="484"/>
      <c r="V1" s="484"/>
      <c r="W1" s="631"/>
      <c r="X1" s="483"/>
      <c r="Y1" s="484"/>
      <c r="Z1" s="484"/>
      <c r="AA1" s="483" t="s">
        <v>282</v>
      </c>
      <c r="AB1" s="484"/>
      <c r="AC1" s="483"/>
      <c r="AD1" s="484"/>
      <c r="AE1" s="483"/>
      <c r="AF1" s="484"/>
      <c r="AG1" s="484"/>
      <c r="AH1" s="483"/>
      <c r="AI1" s="484"/>
      <c r="AJ1" s="484"/>
      <c r="AK1" s="484"/>
      <c r="AL1" s="483"/>
      <c r="AM1" s="350"/>
      <c r="AN1" s="350"/>
      <c r="AO1" s="350"/>
      <c r="AP1" s="350"/>
      <c r="AQ1" s="358" t="s">
        <v>126</v>
      </c>
      <c r="AR1" s="358" t="s">
        <v>129</v>
      </c>
      <c r="AS1" s="358" t="s">
        <v>128</v>
      </c>
      <c r="AT1" s="358" t="s">
        <v>130</v>
      </c>
      <c r="AU1" s="358" t="s">
        <v>131</v>
      </c>
      <c r="AV1" s="358" t="s">
        <v>127</v>
      </c>
      <c r="AW1" s="358" t="s">
        <v>140</v>
      </c>
      <c r="AX1" s="358" t="s">
        <v>141</v>
      </c>
      <c r="AY1" s="358" t="s">
        <v>142</v>
      </c>
      <c r="AZ1" s="359" t="s">
        <v>143</v>
      </c>
      <c r="BA1" s="358" t="s">
        <v>105</v>
      </c>
      <c r="BB1" s="358" t="s">
        <v>105</v>
      </c>
      <c r="BC1" s="358" t="s">
        <v>105</v>
      </c>
      <c r="BD1" s="350"/>
      <c r="BE1" s="36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  <c r="FL1" s="350"/>
      <c r="FM1" s="350"/>
      <c r="FN1" s="350"/>
      <c r="FO1" s="350"/>
      <c r="FP1" s="350"/>
      <c r="FQ1" s="350"/>
      <c r="FR1" s="350"/>
      <c r="FS1" s="350"/>
      <c r="FT1" s="350"/>
      <c r="FU1" s="350"/>
      <c r="FV1" s="350"/>
      <c r="FW1" s="350"/>
      <c r="FX1" s="350"/>
      <c r="FY1" s="350"/>
      <c r="FZ1" s="350"/>
      <c r="GA1" s="350"/>
      <c r="GB1" s="350"/>
      <c r="GC1" s="350"/>
      <c r="GD1" s="350"/>
      <c r="GE1" s="350"/>
      <c r="GF1" s="350"/>
      <c r="GG1" s="350"/>
      <c r="GH1" s="350"/>
      <c r="GI1" s="350"/>
      <c r="GJ1" s="350"/>
      <c r="GK1" s="350"/>
      <c r="GL1" s="350"/>
      <c r="GM1" s="350"/>
      <c r="GN1" s="350"/>
      <c r="GO1" s="350"/>
      <c r="GP1" s="350"/>
      <c r="GQ1" s="350"/>
      <c r="GR1" s="350"/>
      <c r="GS1" s="350"/>
      <c r="GT1" s="350"/>
      <c r="GU1" s="350"/>
      <c r="GV1" s="350"/>
      <c r="GW1" s="350"/>
      <c r="GX1" s="350"/>
      <c r="GY1" s="350"/>
      <c r="GZ1" s="350"/>
      <c r="HA1" s="350"/>
      <c r="HB1" s="350"/>
      <c r="HC1" s="350"/>
      <c r="HD1" s="350"/>
      <c r="HE1" s="350"/>
      <c r="HF1" s="350"/>
      <c r="HG1" s="350"/>
      <c r="HH1" s="350"/>
      <c r="HI1" s="350"/>
      <c r="HJ1" s="350"/>
      <c r="HK1" s="350"/>
      <c r="HL1" s="350"/>
      <c r="HM1" s="350"/>
      <c r="HN1" s="350"/>
      <c r="HO1" s="350"/>
      <c r="HP1" s="350"/>
      <c r="HQ1" s="350"/>
      <c r="HR1" s="350"/>
      <c r="HS1" s="350"/>
      <c r="HT1" s="350"/>
      <c r="HU1" s="350"/>
      <c r="HV1" s="350"/>
      <c r="HW1" s="350"/>
      <c r="HX1" s="350"/>
      <c r="HY1" s="350"/>
      <c r="HZ1" s="350"/>
      <c r="IA1" s="350"/>
      <c r="IB1" s="350"/>
      <c r="IC1" s="350"/>
      <c r="ID1" s="350"/>
      <c r="IE1" s="350"/>
      <c r="IF1" s="350"/>
      <c r="IG1" s="350"/>
      <c r="IH1" s="350"/>
      <c r="II1" s="350"/>
      <c r="IJ1" s="350"/>
      <c r="IK1" s="350"/>
      <c r="IL1" s="350"/>
      <c r="IM1" s="350"/>
      <c r="IN1" s="350"/>
      <c r="IO1" s="350"/>
      <c r="IP1" s="350"/>
      <c r="IQ1" s="350"/>
      <c r="IR1" s="350"/>
      <c r="IS1" s="350"/>
      <c r="IT1" s="350"/>
      <c r="IU1" s="350"/>
      <c r="IV1" s="350"/>
      <c r="IW1" s="350"/>
      <c r="IX1" s="350"/>
      <c r="IY1" s="350"/>
      <c r="IZ1" s="350"/>
      <c r="JA1" s="350"/>
      <c r="JB1" s="350"/>
      <c r="JC1" s="350"/>
    </row>
    <row r="2" spans="1:263" ht="24.75" thickBot="1" x14ac:dyDescent="0.2">
      <c r="A2" s="350"/>
      <c r="B2" s="350"/>
      <c r="C2" s="680" t="s">
        <v>144</v>
      </c>
      <c r="D2" s="681"/>
      <c r="E2" s="681"/>
      <c r="F2" s="681"/>
      <c r="G2" s="682"/>
      <c r="H2" s="526"/>
      <c r="I2" s="639"/>
      <c r="J2" s="490"/>
      <c r="K2" s="490"/>
      <c r="L2" s="490"/>
      <c r="M2" s="491"/>
      <c r="N2" s="490"/>
      <c r="O2" s="490"/>
      <c r="P2" s="490"/>
      <c r="Q2" s="490"/>
      <c r="R2" s="490"/>
      <c r="S2" s="490"/>
      <c r="T2" s="491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632"/>
      <c r="AM2" s="350"/>
      <c r="AN2" s="350"/>
      <c r="AO2" s="350"/>
      <c r="AP2" s="350"/>
      <c r="AQ2" s="358"/>
      <c r="AR2" s="358"/>
      <c r="AS2" s="358"/>
      <c r="AT2" s="358"/>
      <c r="AU2" s="358"/>
      <c r="AV2" s="358"/>
      <c r="AW2" s="358"/>
      <c r="AX2" s="358"/>
      <c r="AY2" s="358"/>
      <c r="AZ2" s="359"/>
      <c r="BA2" s="358"/>
      <c r="BB2" s="358"/>
      <c r="BC2" s="358"/>
      <c r="BD2" s="350"/>
      <c r="BE2" s="36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0"/>
      <c r="GU2" s="350"/>
      <c r="GV2" s="350"/>
      <c r="GW2" s="350"/>
      <c r="GX2" s="350"/>
      <c r="GY2" s="350"/>
      <c r="GZ2" s="350"/>
      <c r="HA2" s="350"/>
      <c r="HB2" s="350"/>
      <c r="HC2" s="350"/>
      <c r="HD2" s="350"/>
      <c r="HE2" s="350"/>
      <c r="HF2" s="350"/>
      <c r="HG2" s="350"/>
      <c r="HH2" s="350"/>
      <c r="HI2" s="350"/>
      <c r="HJ2" s="350"/>
      <c r="HK2" s="350"/>
      <c r="HL2" s="350"/>
      <c r="HM2" s="350"/>
      <c r="HN2" s="350"/>
      <c r="HO2" s="350"/>
      <c r="HP2" s="350"/>
      <c r="HQ2" s="350"/>
      <c r="HR2" s="350"/>
      <c r="HS2" s="350"/>
      <c r="HT2" s="350"/>
      <c r="HU2" s="350"/>
      <c r="HV2" s="350"/>
      <c r="HW2" s="350"/>
      <c r="HX2" s="350"/>
      <c r="HY2" s="350"/>
      <c r="HZ2" s="350"/>
      <c r="IA2" s="350"/>
      <c r="IB2" s="350"/>
      <c r="IC2" s="350"/>
      <c r="ID2" s="350"/>
      <c r="IE2" s="350"/>
      <c r="IF2" s="350"/>
      <c r="IG2" s="350"/>
      <c r="IH2" s="350"/>
      <c r="II2" s="350"/>
      <c r="IJ2" s="350"/>
      <c r="IK2" s="350"/>
      <c r="IL2" s="350"/>
      <c r="IM2" s="350"/>
      <c r="IN2" s="350"/>
      <c r="IO2" s="350"/>
      <c r="IP2" s="350"/>
      <c r="IQ2" s="350"/>
      <c r="IR2" s="350"/>
      <c r="IS2" s="350"/>
      <c r="IT2" s="350"/>
      <c r="IU2" s="350"/>
      <c r="IV2" s="350"/>
      <c r="IW2" s="350"/>
      <c r="IX2" s="350"/>
      <c r="IY2" s="350"/>
      <c r="IZ2" s="350"/>
      <c r="JA2" s="350"/>
      <c r="JB2" s="350"/>
      <c r="JC2" s="350"/>
    </row>
    <row r="3" spans="1:263" ht="21.75" thickBot="1" x14ac:dyDescent="0.2">
      <c r="A3" s="350"/>
      <c r="B3" s="350"/>
      <c r="C3" s="683" t="s">
        <v>145</v>
      </c>
      <c r="D3" s="684"/>
      <c r="E3" s="684"/>
      <c r="F3" s="684"/>
      <c r="G3" s="685"/>
      <c r="H3" s="525"/>
      <c r="I3" s="457"/>
      <c r="J3" s="484" t="s">
        <v>260</v>
      </c>
      <c r="K3" s="484"/>
      <c r="L3" s="483"/>
      <c r="M3" s="483"/>
      <c r="N3" s="483" t="s">
        <v>260</v>
      </c>
      <c r="O3" s="483"/>
      <c r="P3" s="483"/>
      <c r="Q3" s="484" t="s">
        <v>260</v>
      </c>
      <c r="R3" s="484"/>
      <c r="S3" s="483"/>
      <c r="T3" s="483" t="s">
        <v>260</v>
      </c>
      <c r="U3" s="483"/>
      <c r="V3" s="483"/>
      <c r="W3" s="483"/>
      <c r="X3" s="484" t="s">
        <v>260</v>
      </c>
      <c r="Y3" s="490"/>
      <c r="Z3" s="490"/>
      <c r="AA3" s="490" t="s">
        <v>260</v>
      </c>
      <c r="AB3" s="490" t="s">
        <v>260</v>
      </c>
      <c r="AC3" s="490" t="s">
        <v>260</v>
      </c>
      <c r="AD3" s="484" t="s">
        <v>260</v>
      </c>
      <c r="AE3" s="484"/>
      <c r="AF3" s="490" t="s">
        <v>260</v>
      </c>
      <c r="AG3" s="484" t="s">
        <v>260</v>
      </c>
      <c r="AH3" s="490" t="s">
        <v>260</v>
      </c>
      <c r="AI3" s="490" t="s">
        <v>260</v>
      </c>
      <c r="AJ3" s="490"/>
      <c r="AK3" s="484"/>
      <c r="AL3" s="484"/>
      <c r="AM3" s="350"/>
      <c r="AN3" s="350"/>
      <c r="AO3" s="350"/>
      <c r="AP3" s="350"/>
      <c r="AQ3" s="358" t="s">
        <v>126</v>
      </c>
      <c r="AR3" s="358" t="s">
        <v>129</v>
      </c>
      <c r="AS3" s="358" t="s">
        <v>128</v>
      </c>
      <c r="AT3" s="358" t="s">
        <v>130</v>
      </c>
      <c r="AU3" s="358" t="s">
        <v>131</v>
      </c>
      <c r="AV3" s="358" t="s">
        <v>127</v>
      </c>
      <c r="AW3" s="358" t="s">
        <v>146</v>
      </c>
      <c r="AX3" s="358" t="s">
        <v>147</v>
      </c>
      <c r="AY3" s="358" t="s">
        <v>142</v>
      </c>
      <c r="AZ3" s="359" t="s">
        <v>148</v>
      </c>
      <c r="BA3" s="358" t="s">
        <v>105</v>
      </c>
      <c r="BB3" s="358" t="s">
        <v>149</v>
      </c>
      <c r="BC3" s="358" t="s">
        <v>150</v>
      </c>
      <c r="BD3" s="350"/>
      <c r="BE3" s="36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  <c r="IW3" s="350"/>
      <c r="IX3" s="350"/>
      <c r="IY3" s="350"/>
      <c r="IZ3" s="350"/>
      <c r="JA3" s="350"/>
      <c r="JB3" s="350"/>
      <c r="JC3" s="350"/>
    </row>
    <row r="4" spans="1:263" ht="21" customHeight="1" x14ac:dyDescent="0.15">
      <c r="A4" s="629"/>
      <c r="B4" s="368"/>
      <c r="C4" s="686" t="s">
        <v>151</v>
      </c>
      <c r="D4" s="688" t="s">
        <v>12</v>
      </c>
      <c r="E4" s="690" t="s">
        <v>152</v>
      </c>
      <c r="F4" s="688" t="s">
        <v>153</v>
      </c>
      <c r="G4" s="692"/>
      <c r="H4" s="527">
        <v>1</v>
      </c>
      <c r="I4" s="640">
        <v>2</v>
      </c>
      <c r="J4" s="492">
        <v>3</v>
      </c>
      <c r="K4" s="492">
        <v>4</v>
      </c>
      <c r="L4" s="527">
        <v>5</v>
      </c>
      <c r="M4" s="492">
        <v>6</v>
      </c>
      <c r="N4" s="492">
        <v>7</v>
      </c>
      <c r="O4" s="492">
        <v>8</v>
      </c>
      <c r="P4" s="527">
        <v>9</v>
      </c>
      <c r="Q4" s="492">
        <v>10</v>
      </c>
      <c r="R4" s="492">
        <v>11</v>
      </c>
      <c r="S4" s="492">
        <v>12</v>
      </c>
      <c r="T4" s="527">
        <v>13</v>
      </c>
      <c r="U4" s="492">
        <v>14</v>
      </c>
      <c r="V4" s="492">
        <v>15</v>
      </c>
      <c r="W4" s="492">
        <v>16</v>
      </c>
      <c r="X4" s="527">
        <v>17</v>
      </c>
      <c r="Y4" s="492">
        <v>18</v>
      </c>
      <c r="Z4" s="492">
        <v>19</v>
      </c>
      <c r="AA4" s="492">
        <v>20</v>
      </c>
      <c r="AB4" s="527">
        <v>21</v>
      </c>
      <c r="AC4" s="492">
        <v>22</v>
      </c>
      <c r="AD4" s="492">
        <v>23</v>
      </c>
      <c r="AE4" s="492">
        <v>24</v>
      </c>
      <c r="AF4" s="527">
        <v>25</v>
      </c>
      <c r="AG4" s="492">
        <v>26</v>
      </c>
      <c r="AH4" s="492">
        <v>27</v>
      </c>
      <c r="AI4" s="492">
        <v>28</v>
      </c>
      <c r="AJ4" s="527">
        <v>29</v>
      </c>
      <c r="AK4" s="492">
        <v>30</v>
      </c>
      <c r="AL4" s="492">
        <v>31</v>
      </c>
      <c r="AM4" s="694" t="s">
        <v>154</v>
      </c>
      <c r="AN4" s="675" t="s">
        <v>155</v>
      </c>
      <c r="AO4" s="675" t="s">
        <v>156</v>
      </c>
      <c r="AP4" s="628"/>
      <c r="AQ4" s="675">
        <v>7.5</v>
      </c>
      <c r="AR4" s="675">
        <v>7</v>
      </c>
      <c r="AS4" s="675">
        <v>2</v>
      </c>
      <c r="AT4" s="675">
        <v>9</v>
      </c>
      <c r="AU4" s="675">
        <v>5.5</v>
      </c>
      <c r="AV4" s="675">
        <v>7</v>
      </c>
      <c r="AW4" s="675">
        <v>3</v>
      </c>
      <c r="AX4" s="675">
        <v>4</v>
      </c>
      <c r="AY4" s="675">
        <v>3</v>
      </c>
      <c r="AZ4" s="675">
        <v>8</v>
      </c>
      <c r="BA4" s="675">
        <v>4</v>
      </c>
      <c r="BB4" s="675">
        <v>5</v>
      </c>
      <c r="BC4" s="675">
        <v>6</v>
      </c>
      <c r="BD4" s="675" t="s">
        <v>157</v>
      </c>
      <c r="BE4" s="673" t="s">
        <v>158</v>
      </c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2"/>
    </row>
    <row r="5" spans="1:263" ht="24" customHeight="1" thickBot="1" x14ac:dyDescent="0.2">
      <c r="A5" s="373"/>
      <c r="B5" s="374"/>
      <c r="C5" s="687"/>
      <c r="D5" s="689"/>
      <c r="E5" s="691"/>
      <c r="F5" s="689"/>
      <c r="G5" s="693"/>
      <c r="H5" s="524" t="s">
        <v>278</v>
      </c>
      <c r="I5" s="448" t="s">
        <v>17</v>
      </c>
      <c r="J5" s="486" t="s">
        <v>18</v>
      </c>
      <c r="K5" s="524" t="s">
        <v>19</v>
      </c>
      <c r="L5" s="524" t="s">
        <v>20</v>
      </c>
      <c r="M5" s="519" t="s">
        <v>14</v>
      </c>
      <c r="N5" s="519" t="s">
        <v>15</v>
      </c>
      <c r="O5" s="524" t="s">
        <v>164</v>
      </c>
      <c r="P5" s="486" t="s">
        <v>165</v>
      </c>
      <c r="Q5" s="486" t="s">
        <v>166</v>
      </c>
      <c r="R5" s="524" t="s">
        <v>160</v>
      </c>
      <c r="S5" s="524" t="s">
        <v>161</v>
      </c>
      <c r="T5" s="519" t="s">
        <v>14</v>
      </c>
      <c r="U5" s="519" t="s">
        <v>15</v>
      </c>
      <c r="V5" s="524" t="s">
        <v>164</v>
      </c>
      <c r="W5" s="486" t="s">
        <v>165</v>
      </c>
      <c r="X5" s="486" t="s">
        <v>166</v>
      </c>
      <c r="Y5" s="524" t="s">
        <v>160</v>
      </c>
      <c r="Z5" s="524" t="s">
        <v>161</v>
      </c>
      <c r="AA5" s="519" t="s">
        <v>14</v>
      </c>
      <c r="AB5" s="519" t="s">
        <v>15</v>
      </c>
      <c r="AC5" s="524" t="s">
        <v>164</v>
      </c>
      <c r="AD5" s="486" t="s">
        <v>165</v>
      </c>
      <c r="AE5" s="486" t="s">
        <v>166</v>
      </c>
      <c r="AF5" s="524" t="s">
        <v>160</v>
      </c>
      <c r="AG5" s="524" t="s">
        <v>161</v>
      </c>
      <c r="AH5" s="519" t="s">
        <v>14</v>
      </c>
      <c r="AI5" s="519" t="s">
        <v>15</v>
      </c>
      <c r="AJ5" s="524" t="s">
        <v>164</v>
      </c>
      <c r="AK5" s="486" t="s">
        <v>165</v>
      </c>
      <c r="AL5" s="486" t="s">
        <v>166</v>
      </c>
      <c r="AM5" s="695"/>
      <c r="AN5" s="676"/>
      <c r="AO5" s="676"/>
      <c r="AP5" s="373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4"/>
    </row>
    <row r="6" spans="1:263" ht="47.25" customHeight="1" x14ac:dyDescent="0.15">
      <c r="A6" s="629">
        <v>1</v>
      </c>
      <c r="B6" s="368">
        <v>1</v>
      </c>
      <c r="C6" s="435" t="s">
        <v>168</v>
      </c>
      <c r="D6" s="436" t="s">
        <v>135</v>
      </c>
      <c r="E6" s="437" t="s">
        <v>167</v>
      </c>
      <c r="F6" s="438" t="s">
        <v>25</v>
      </c>
      <c r="G6" s="497" t="s">
        <v>169</v>
      </c>
      <c r="H6" s="524"/>
      <c r="I6" s="448" t="s">
        <v>122</v>
      </c>
      <c r="J6" s="486" t="s">
        <v>122</v>
      </c>
      <c r="K6" s="486"/>
      <c r="L6" s="486"/>
      <c r="M6" s="486"/>
      <c r="N6" s="486"/>
      <c r="O6" s="486" t="s">
        <v>122</v>
      </c>
      <c r="P6" s="645" t="s">
        <v>280</v>
      </c>
      <c r="Q6" s="486"/>
      <c r="R6" s="486"/>
      <c r="S6" s="486"/>
      <c r="T6" s="486"/>
      <c r="U6" s="494"/>
      <c r="V6" s="486"/>
      <c r="W6" s="488"/>
      <c r="X6" s="486" t="s">
        <v>122</v>
      </c>
      <c r="Y6" s="486"/>
      <c r="Z6" s="486"/>
      <c r="AA6" s="486"/>
      <c r="AB6" s="486"/>
      <c r="AC6" s="486"/>
      <c r="AD6" s="486" t="s">
        <v>122</v>
      </c>
      <c r="AE6" s="486" t="s">
        <v>122</v>
      </c>
      <c r="AF6" s="486"/>
      <c r="AG6" s="486" t="s">
        <v>122</v>
      </c>
      <c r="AH6" s="486"/>
      <c r="AI6" s="486"/>
      <c r="AJ6" s="486"/>
      <c r="AK6" s="486" t="s">
        <v>122</v>
      </c>
      <c r="AL6" s="634"/>
      <c r="AM6" s="627">
        <f>COUNTIF(H6:AL6,"休")</f>
        <v>8</v>
      </c>
      <c r="AN6" s="629">
        <f>COUNTIF(H6:AL6,"/")</f>
        <v>0</v>
      </c>
      <c r="AO6" s="629">
        <f>AL$4-AM6-AN6</f>
        <v>23</v>
      </c>
      <c r="AP6" s="629">
        <f t="shared" ref="AP6:AP13" si="0">COUNTIF(H6:AL6,"/")</f>
        <v>0</v>
      </c>
      <c r="AQ6" s="629">
        <f>COUNTIF(H6:AL6,"A")</f>
        <v>0</v>
      </c>
      <c r="AR6" s="629">
        <f>COUNTIF(H6:AL6,"B")</f>
        <v>0</v>
      </c>
      <c r="AS6" s="629">
        <f t="shared" ref="AS6:AS13" si="1">COUNTIF(H6:AL6,"C")</f>
        <v>0</v>
      </c>
      <c r="AT6" s="629">
        <f t="shared" ref="AT6:AT13" si="2">COUNTIF(H6:AL6,"D")</f>
        <v>0</v>
      </c>
      <c r="AU6" s="629">
        <f t="shared" ref="AU6:AU13" si="3">COUNTIF(H6:AL6,"E")</f>
        <v>0</v>
      </c>
      <c r="AV6" s="629">
        <f>COUNTIF(H6:AL6,"F")</f>
        <v>0</v>
      </c>
      <c r="AW6" s="629">
        <f>COUNTIF(H6:AL6,"G")</f>
        <v>0</v>
      </c>
      <c r="AX6" s="629">
        <f>COUNTIF(H6:AL6,"H")</f>
        <v>0</v>
      </c>
      <c r="AY6" s="629">
        <f>COUNTIF(H6:AL6,"I")</f>
        <v>0</v>
      </c>
      <c r="AZ6" s="629">
        <f>COUNTIF(H6:AL6,"J")</f>
        <v>0</v>
      </c>
      <c r="BA6" s="629">
        <f>COUNTIF(J6:AN6,"K")</f>
        <v>0</v>
      </c>
      <c r="BB6" s="629">
        <f>COUNTIF(H6:AL6,"L")</f>
        <v>0</v>
      </c>
      <c r="BC6" s="629">
        <f>COUNTIF(H6:AL6,"M")</f>
        <v>0</v>
      </c>
      <c r="BD6" s="373">
        <f>(AQ6*$AQ$4)+(AR6*$AR$4)+(AS6*$AS$4)+(AT6*$AT$4)+(AU6*$AU$4)+(AV6*$AV$4)+(AW6*$AW$4)+(AX6*$AX$4)+(AY6*$AY$4)+(AZ6*$AZ$4)+(BA6*$BA$4)</f>
        <v>0</v>
      </c>
      <c r="BE6" s="380">
        <f>BD6*1000</f>
        <v>0</v>
      </c>
    </row>
    <row r="7" spans="1:263" ht="42.75" x14ac:dyDescent="0.15">
      <c r="A7" s="629">
        <f t="shared" ref="A7:B8" si="4">A6+1</f>
        <v>2</v>
      </c>
      <c r="B7" s="368">
        <f t="shared" si="4"/>
        <v>2</v>
      </c>
      <c r="C7" s="381" t="s">
        <v>168</v>
      </c>
      <c r="D7" s="382" t="s">
        <v>84</v>
      </c>
      <c r="E7" s="383" t="s">
        <v>167</v>
      </c>
      <c r="F7" s="384" t="s">
        <v>214</v>
      </c>
      <c r="G7" s="498" t="s">
        <v>169</v>
      </c>
      <c r="H7" s="524"/>
      <c r="I7" s="448" t="s">
        <v>257</v>
      </c>
      <c r="J7" s="486"/>
      <c r="K7" s="486" t="s">
        <v>122</v>
      </c>
      <c r="L7" s="494"/>
      <c r="M7" s="486"/>
      <c r="N7" s="494"/>
      <c r="O7" s="486"/>
      <c r="P7" s="486"/>
      <c r="Q7" s="486"/>
      <c r="R7" s="486" t="s">
        <v>122</v>
      </c>
      <c r="S7" s="486" t="s">
        <v>122</v>
      </c>
      <c r="T7" s="486"/>
      <c r="U7" s="486"/>
      <c r="V7" s="486" t="s">
        <v>122</v>
      </c>
      <c r="W7" s="486"/>
      <c r="X7" s="486"/>
      <c r="Y7" s="486"/>
      <c r="Z7" s="486" t="s">
        <v>122</v>
      </c>
      <c r="AA7" s="486"/>
      <c r="AB7" s="486"/>
      <c r="AC7" s="486" t="s">
        <v>122</v>
      </c>
      <c r="AD7" s="486"/>
      <c r="AE7" s="486"/>
      <c r="AF7" s="486" t="s">
        <v>122</v>
      </c>
      <c r="AG7" s="486"/>
      <c r="AH7" s="486"/>
      <c r="AI7" s="486"/>
      <c r="AJ7" s="486" t="s">
        <v>122</v>
      </c>
      <c r="AK7" s="486"/>
      <c r="AL7" s="635"/>
      <c r="AM7" s="627">
        <f>COUNTIF(H7:AL7,"休")</f>
        <v>8</v>
      </c>
      <c r="AN7" s="629">
        <f t="shared" ref="AN7:AN13" si="5">COUNTIF(H7:AL7,"/")</f>
        <v>0</v>
      </c>
      <c r="AO7" s="629">
        <f t="shared" ref="AO7:AO13" si="6">AL$4-AM7-AN7</f>
        <v>23</v>
      </c>
      <c r="AP7" s="629">
        <f t="shared" si="0"/>
        <v>0</v>
      </c>
      <c r="AQ7" s="629">
        <f t="shared" ref="AQ7:AQ13" si="7">COUNTIF(H7:AL7,"A")</f>
        <v>0</v>
      </c>
      <c r="AR7" s="629">
        <f t="shared" ref="AR7:AR13" si="8">COUNTIF(H7:AL7,"B")</f>
        <v>0</v>
      </c>
      <c r="AS7" s="629">
        <f t="shared" si="1"/>
        <v>0</v>
      </c>
      <c r="AT7" s="629">
        <f t="shared" si="2"/>
        <v>0</v>
      </c>
      <c r="AU7" s="629">
        <f t="shared" si="3"/>
        <v>0</v>
      </c>
      <c r="AV7" s="629">
        <f t="shared" ref="AV7:AV13" si="9">COUNTIF(H7:AL7,"F")</f>
        <v>0</v>
      </c>
      <c r="AW7" s="629">
        <f t="shared" ref="AW7:AW13" si="10">COUNTIF(H7:AL7,"G")</f>
        <v>0</v>
      </c>
      <c r="AX7" s="629">
        <f t="shared" ref="AX7:AX13" si="11">COUNTIF(H7:AL7,"H")</f>
        <v>0</v>
      </c>
      <c r="AY7" s="629">
        <f t="shared" ref="AY7:AY13" si="12">COUNTIF(H7:AL7,"I")</f>
        <v>0</v>
      </c>
      <c r="AZ7" s="629">
        <f t="shared" ref="AZ7:AZ13" si="13">COUNTIF(H7:AL7,"J")</f>
        <v>0</v>
      </c>
      <c r="BA7" s="629">
        <f t="shared" ref="BA7:BA13" si="14">COUNTIF(J7:AN7,"K")</f>
        <v>0</v>
      </c>
      <c r="BB7" s="629">
        <f t="shared" ref="BB7:BB13" si="15">COUNTIF(H7:AL7,"L")</f>
        <v>0</v>
      </c>
      <c r="BC7" s="629">
        <f t="shared" ref="BC7:BC13" si="16">COUNTIF(H7:AL7,"M")</f>
        <v>0</v>
      </c>
      <c r="BD7" s="373">
        <f>(AQ7*$AQ$4)+(AR7*$AR$4)+(AS7*$AS$4)+(AT7*$AT$4)+(AU7*$AU$4)+(AV7*$AV$4)+(AW7*$AW$4)+(AX7*$AX$4)+(AY7*$AY$4)+(AZ7*$AZ$4)+(BA7*$BA$4)</f>
        <v>0</v>
      </c>
      <c r="BE7" s="380">
        <f t="shared" ref="BE7:BE10" si="17">BD7*1000</f>
        <v>0</v>
      </c>
    </row>
    <row r="8" spans="1:263" ht="29.25" thickBot="1" x14ac:dyDescent="0.2">
      <c r="A8" s="629">
        <f t="shared" si="4"/>
        <v>3</v>
      </c>
      <c r="B8" s="368">
        <f t="shared" si="4"/>
        <v>3</v>
      </c>
      <c r="C8" s="381" t="s">
        <v>168</v>
      </c>
      <c r="D8" s="382" t="s">
        <v>174</v>
      </c>
      <c r="E8" s="383" t="s">
        <v>167</v>
      </c>
      <c r="F8" s="391" t="s">
        <v>170</v>
      </c>
      <c r="G8" s="410" t="s">
        <v>215</v>
      </c>
      <c r="H8" s="524" t="s">
        <v>122</v>
      </c>
      <c r="I8" s="448" t="s">
        <v>257</v>
      </c>
      <c r="J8" s="486"/>
      <c r="K8" s="486"/>
      <c r="L8" s="486" t="s">
        <v>122</v>
      </c>
      <c r="M8" s="487"/>
      <c r="N8" s="486"/>
      <c r="O8" s="486"/>
      <c r="P8" s="486"/>
      <c r="Q8" s="486" t="s">
        <v>122</v>
      </c>
      <c r="R8" s="486"/>
      <c r="S8" s="486"/>
      <c r="T8" s="493"/>
      <c r="U8" s="486"/>
      <c r="V8" s="486"/>
      <c r="W8" s="486" t="s">
        <v>122</v>
      </c>
      <c r="X8" s="486"/>
      <c r="Y8" s="486" t="s">
        <v>122</v>
      </c>
      <c r="Z8" s="486"/>
      <c r="AA8" s="486"/>
      <c r="AB8" s="494"/>
      <c r="AC8" s="486" t="s">
        <v>122</v>
      </c>
      <c r="AD8" s="486"/>
      <c r="AE8" s="486"/>
      <c r="AF8" s="486"/>
      <c r="AG8" s="486" t="s">
        <v>122</v>
      </c>
      <c r="AH8" s="486"/>
      <c r="AI8" s="487"/>
      <c r="AJ8" s="486"/>
      <c r="AK8" s="486"/>
      <c r="AL8" s="634" t="s">
        <v>122</v>
      </c>
      <c r="AM8" s="627">
        <f t="shared" ref="AM8:AM13" si="18">COUNTIF(H8:AL8,"休")</f>
        <v>8</v>
      </c>
      <c r="AN8" s="629">
        <f t="shared" si="5"/>
        <v>0</v>
      </c>
      <c r="AO8" s="629">
        <f t="shared" si="6"/>
        <v>23</v>
      </c>
      <c r="AP8" s="629">
        <f t="shared" si="0"/>
        <v>0</v>
      </c>
      <c r="AQ8" s="629">
        <f t="shared" si="7"/>
        <v>0</v>
      </c>
      <c r="AR8" s="629">
        <f t="shared" si="8"/>
        <v>0</v>
      </c>
      <c r="AS8" s="629">
        <f t="shared" si="1"/>
        <v>0</v>
      </c>
      <c r="AT8" s="629">
        <f t="shared" si="2"/>
        <v>0</v>
      </c>
      <c r="AU8" s="629">
        <f t="shared" si="3"/>
        <v>0</v>
      </c>
      <c r="AV8" s="629">
        <f t="shared" si="9"/>
        <v>0</v>
      </c>
      <c r="AW8" s="629">
        <f t="shared" si="10"/>
        <v>0</v>
      </c>
      <c r="AX8" s="629">
        <f t="shared" si="11"/>
        <v>0</v>
      </c>
      <c r="AY8" s="629">
        <f t="shared" si="12"/>
        <v>0</v>
      </c>
      <c r="AZ8" s="629">
        <f t="shared" si="13"/>
        <v>0</v>
      </c>
      <c r="BA8" s="629">
        <f t="shared" si="14"/>
        <v>0</v>
      </c>
      <c r="BB8" s="629">
        <f t="shared" si="15"/>
        <v>0</v>
      </c>
      <c r="BC8" s="629">
        <f t="shared" si="16"/>
        <v>0</v>
      </c>
      <c r="BD8" s="373">
        <f>(AQ8*$AQ$4)+(AR8*$AR$4)+(AS8*$AS$4)+(AT8*$AT$4)+(AU8*$AU$4)+(AV8*$AV$4)+(AW8*$AW$4)+(AX8*$AX$4)+(AY8*$AY$4)+(AZ8*$AZ$4)+(BA8*$BA$4)</f>
        <v>0</v>
      </c>
      <c r="BE8" s="380">
        <f t="shared" si="17"/>
        <v>0</v>
      </c>
    </row>
    <row r="9" spans="1:263" ht="18" thickBot="1" x14ac:dyDescent="0.2">
      <c r="A9" s="629"/>
      <c r="B9" s="368"/>
      <c r="C9" s="505"/>
      <c r="D9" s="506"/>
      <c r="E9" s="507"/>
      <c r="F9" s="508" t="s">
        <v>117</v>
      </c>
      <c r="G9" s="509" t="s">
        <v>271</v>
      </c>
      <c r="H9" s="527"/>
      <c r="I9" s="640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633"/>
      <c r="AM9" s="627">
        <f t="shared" si="18"/>
        <v>0</v>
      </c>
      <c r="AN9" s="629">
        <f t="shared" si="5"/>
        <v>0</v>
      </c>
      <c r="AO9" s="629">
        <f t="shared" si="6"/>
        <v>31</v>
      </c>
      <c r="AP9" s="629">
        <f t="shared" si="0"/>
        <v>0</v>
      </c>
      <c r="AQ9" s="629">
        <f t="shared" si="7"/>
        <v>0</v>
      </c>
      <c r="AR9" s="629">
        <f t="shared" si="8"/>
        <v>0</v>
      </c>
      <c r="AS9" s="629">
        <f t="shared" si="1"/>
        <v>0</v>
      </c>
      <c r="AT9" s="629">
        <f t="shared" si="2"/>
        <v>0</v>
      </c>
      <c r="AU9" s="629">
        <f t="shared" si="3"/>
        <v>0</v>
      </c>
      <c r="AV9" s="629">
        <f t="shared" si="9"/>
        <v>0</v>
      </c>
      <c r="AW9" s="629">
        <f t="shared" si="10"/>
        <v>0</v>
      </c>
      <c r="AX9" s="629">
        <f t="shared" si="11"/>
        <v>0</v>
      </c>
      <c r="AY9" s="629">
        <f t="shared" si="12"/>
        <v>0</v>
      </c>
      <c r="AZ9" s="629">
        <f t="shared" si="13"/>
        <v>0</v>
      </c>
      <c r="BA9" s="629">
        <f t="shared" si="14"/>
        <v>0</v>
      </c>
      <c r="BB9" s="629">
        <f t="shared" si="15"/>
        <v>0</v>
      </c>
      <c r="BC9" s="629">
        <f t="shared" si="16"/>
        <v>0</v>
      </c>
      <c r="BD9" s="373">
        <f t="shared" ref="BD9:BD11" si="19">(AQ9*$AQ$4)+(AR9*$AR$4)+(AS9*$AS$4)+(AT9*$AT$4)+(AU9*$AU$4)+(AV9*$AV$4)+(AW9*$AW$4)+(AX9*$AX$4)+(AY9*$AY$4)+(AZ9*$AZ$4)+(BA9*$BA$4)</f>
        <v>0</v>
      </c>
      <c r="BE9" s="380">
        <f t="shared" si="17"/>
        <v>0</v>
      </c>
    </row>
    <row r="10" spans="1:263" ht="17.25" x14ac:dyDescent="0.15">
      <c r="A10" s="629"/>
      <c r="B10" s="368"/>
      <c r="C10" s="381"/>
      <c r="D10" s="382"/>
      <c r="E10" s="383"/>
      <c r="F10" s="391" t="s">
        <v>117</v>
      </c>
      <c r="G10" s="509" t="s">
        <v>50</v>
      </c>
      <c r="H10" s="524"/>
      <c r="I10" s="448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634"/>
      <c r="AM10" s="627">
        <f t="shared" si="18"/>
        <v>0</v>
      </c>
      <c r="AN10" s="629">
        <f t="shared" si="5"/>
        <v>0</v>
      </c>
      <c r="AO10" s="629">
        <f t="shared" si="6"/>
        <v>31</v>
      </c>
      <c r="AP10" s="629">
        <f t="shared" si="0"/>
        <v>0</v>
      </c>
      <c r="AQ10" s="629">
        <f t="shared" si="7"/>
        <v>0</v>
      </c>
      <c r="AR10" s="629">
        <f t="shared" si="8"/>
        <v>0</v>
      </c>
      <c r="AS10" s="629">
        <f t="shared" si="1"/>
        <v>0</v>
      </c>
      <c r="AT10" s="629">
        <f t="shared" si="2"/>
        <v>0</v>
      </c>
      <c r="AU10" s="629">
        <f t="shared" si="3"/>
        <v>0</v>
      </c>
      <c r="AV10" s="629">
        <f t="shared" si="9"/>
        <v>0</v>
      </c>
      <c r="AW10" s="629">
        <f t="shared" si="10"/>
        <v>0</v>
      </c>
      <c r="AX10" s="629">
        <f t="shared" si="11"/>
        <v>0</v>
      </c>
      <c r="AY10" s="629">
        <f t="shared" si="12"/>
        <v>0</v>
      </c>
      <c r="AZ10" s="629">
        <f t="shared" si="13"/>
        <v>0</v>
      </c>
      <c r="BA10" s="629">
        <f t="shared" si="14"/>
        <v>0</v>
      </c>
      <c r="BB10" s="629">
        <f t="shared" si="15"/>
        <v>0</v>
      </c>
      <c r="BC10" s="629">
        <f t="shared" si="16"/>
        <v>0</v>
      </c>
      <c r="BD10" s="373">
        <f t="shared" si="19"/>
        <v>0</v>
      </c>
      <c r="BE10" s="380">
        <f t="shared" si="17"/>
        <v>0</v>
      </c>
    </row>
    <row r="11" spans="1:263" ht="43.5" customHeight="1" x14ac:dyDescent="0.15">
      <c r="A11" s="629">
        <v>8</v>
      </c>
      <c r="B11" s="368">
        <f>B10+1</f>
        <v>1</v>
      </c>
      <c r="C11" s="435" t="s">
        <v>168</v>
      </c>
      <c r="D11" s="500" t="s">
        <v>219</v>
      </c>
      <c r="E11" s="501" t="s">
        <v>172</v>
      </c>
      <c r="F11" s="502" t="s">
        <v>221</v>
      </c>
      <c r="G11" s="503" t="s">
        <v>222</v>
      </c>
      <c r="H11" s="529"/>
      <c r="I11" s="641"/>
      <c r="J11" s="504" t="s">
        <v>126</v>
      </c>
      <c r="K11" s="485" t="s">
        <v>126</v>
      </c>
      <c r="L11" s="485" t="s">
        <v>126</v>
      </c>
      <c r="M11" s="485"/>
      <c r="N11" s="504"/>
      <c r="O11" s="504"/>
      <c r="P11" s="637"/>
      <c r="Q11" s="504" t="s">
        <v>126</v>
      </c>
      <c r="R11" s="485" t="s">
        <v>126</v>
      </c>
      <c r="S11" s="485" t="s">
        <v>126</v>
      </c>
      <c r="T11" s="504"/>
      <c r="U11" s="504"/>
      <c r="V11" s="504"/>
      <c r="W11" s="637"/>
      <c r="X11" s="504" t="s">
        <v>126</v>
      </c>
      <c r="Y11" s="485" t="s">
        <v>126</v>
      </c>
      <c r="Z11" s="485" t="s">
        <v>126</v>
      </c>
      <c r="AA11" s="504"/>
      <c r="AB11" s="504"/>
      <c r="AC11" s="504"/>
      <c r="AD11" s="646" t="s">
        <v>126</v>
      </c>
      <c r="AE11" s="504" t="s">
        <v>126</v>
      </c>
      <c r="AF11" s="485" t="s">
        <v>126</v>
      </c>
      <c r="AG11" s="485" t="s">
        <v>126</v>
      </c>
      <c r="AH11" s="504"/>
      <c r="AI11" s="504"/>
      <c r="AJ11" s="504"/>
      <c r="AK11" s="485"/>
      <c r="AL11" s="638" t="s">
        <v>126</v>
      </c>
      <c r="AM11" s="627">
        <f t="shared" si="18"/>
        <v>0</v>
      </c>
      <c r="AN11" s="629">
        <f t="shared" si="5"/>
        <v>0</v>
      </c>
      <c r="AO11" s="629">
        <f t="shared" si="6"/>
        <v>31</v>
      </c>
      <c r="AP11" s="629">
        <f t="shared" si="0"/>
        <v>0</v>
      </c>
      <c r="AQ11" s="629">
        <f t="shared" si="7"/>
        <v>14</v>
      </c>
      <c r="AR11" s="629">
        <f t="shared" si="8"/>
        <v>0</v>
      </c>
      <c r="AS11" s="629">
        <f t="shared" si="1"/>
        <v>0</v>
      </c>
      <c r="AT11" s="629">
        <f t="shared" si="2"/>
        <v>0</v>
      </c>
      <c r="AU11" s="629">
        <f t="shared" si="3"/>
        <v>0</v>
      </c>
      <c r="AV11" s="629">
        <f t="shared" si="9"/>
        <v>0</v>
      </c>
      <c r="AW11" s="629">
        <f t="shared" si="10"/>
        <v>0</v>
      </c>
      <c r="AX11" s="629">
        <f t="shared" si="11"/>
        <v>0</v>
      </c>
      <c r="AY11" s="629">
        <f t="shared" si="12"/>
        <v>0</v>
      </c>
      <c r="AZ11" s="629">
        <f t="shared" si="13"/>
        <v>0</v>
      </c>
      <c r="BA11" s="629">
        <f t="shared" si="14"/>
        <v>0</v>
      </c>
      <c r="BB11" s="629">
        <f t="shared" si="15"/>
        <v>0</v>
      </c>
      <c r="BC11" s="629">
        <f t="shared" si="16"/>
        <v>0</v>
      </c>
      <c r="BD11" s="373">
        <f t="shared" si="19"/>
        <v>105</v>
      </c>
      <c r="BE11" s="380">
        <f>BD11*1300</f>
        <v>136500</v>
      </c>
      <c r="BF11" s="416"/>
    </row>
    <row r="12" spans="1:263" ht="43.5" customHeight="1" x14ac:dyDescent="0.15">
      <c r="A12" s="629">
        <f>A11+1</f>
        <v>9</v>
      </c>
      <c r="B12" s="368">
        <f>B11+1</f>
        <v>2</v>
      </c>
      <c r="C12" s="381" t="s">
        <v>168</v>
      </c>
      <c r="D12" s="417" t="s">
        <v>46</v>
      </c>
      <c r="E12" s="418" t="s">
        <v>172</v>
      </c>
      <c r="F12" s="419" t="s">
        <v>171</v>
      </c>
      <c r="G12" s="420" t="s">
        <v>225</v>
      </c>
      <c r="H12" s="530" t="s">
        <v>129</v>
      </c>
      <c r="I12" s="642"/>
      <c r="J12" s="488"/>
      <c r="K12" s="486" t="s">
        <v>129</v>
      </c>
      <c r="L12" s="493" t="s">
        <v>129</v>
      </c>
      <c r="M12" s="493"/>
      <c r="N12" s="493" t="s">
        <v>129</v>
      </c>
      <c r="O12" s="548" t="s">
        <v>129</v>
      </c>
      <c r="P12" s="488" t="s">
        <v>129</v>
      </c>
      <c r="Q12" s="488"/>
      <c r="R12" s="486" t="s">
        <v>129</v>
      </c>
      <c r="S12" s="493" t="s">
        <v>129</v>
      </c>
      <c r="T12" s="493"/>
      <c r="U12" s="493"/>
      <c r="V12" s="548" t="s">
        <v>129</v>
      </c>
      <c r="W12" s="488" t="s">
        <v>129</v>
      </c>
      <c r="X12" s="488"/>
      <c r="Y12" s="486"/>
      <c r="Z12" s="493" t="s">
        <v>129</v>
      </c>
      <c r="AA12" s="493"/>
      <c r="AB12" s="493"/>
      <c r="AC12" s="548" t="s">
        <v>129</v>
      </c>
      <c r="AD12" s="488" t="s">
        <v>129</v>
      </c>
      <c r="AE12" s="488"/>
      <c r="AF12" s="486" t="s">
        <v>129</v>
      </c>
      <c r="AG12" s="493" t="s">
        <v>129</v>
      </c>
      <c r="AH12" s="493"/>
      <c r="AI12" s="493"/>
      <c r="AJ12" s="493"/>
      <c r="AK12" s="486" t="s">
        <v>129</v>
      </c>
      <c r="AL12" s="634" t="s">
        <v>129</v>
      </c>
      <c r="AM12" s="627">
        <f t="shared" si="18"/>
        <v>0</v>
      </c>
      <c r="AN12" s="629">
        <f t="shared" si="5"/>
        <v>0</v>
      </c>
      <c r="AO12" s="629">
        <f>AL$4-AM12-AN12</f>
        <v>31</v>
      </c>
      <c r="AP12" s="629">
        <f t="shared" si="0"/>
        <v>0</v>
      </c>
      <c r="AQ12" s="629">
        <f t="shared" si="7"/>
        <v>0</v>
      </c>
      <c r="AR12" s="629">
        <f t="shared" si="8"/>
        <v>17</v>
      </c>
      <c r="AS12" s="629">
        <f t="shared" si="1"/>
        <v>0</v>
      </c>
      <c r="AT12" s="629">
        <f t="shared" si="2"/>
        <v>0</v>
      </c>
      <c r="AU12" s="629">
        <f t="shared" si="3"/>
        <v>0</v>
      </c>
      <c r="AV12" s="629">
        <f t="shared" si="9"/>
        <v>0</v>
      </c>
      <c r="AW12" s="629">
        <f t="shared" si="10"/>
        <v>0</v>
      </c>
      <c r="AX12" s="629">
        <f t="shared" si="11"/>
        <v>0</v>
      </c>
      <c r="AY12" s="629">
        <f t="shared" si="12"/>
        <v>0</v>
      </c>
      <c r="AZ12" s="629">
        <f t="shared" si="13"/>
        <v>0</v>
      </c>
      <c r="BA12" s="629">
        <f t="shared" si="14"/>
        <v>0</v>
      </c>
      <c r="BB12" s="629">
        <f t="shared" si="15"/>
        <v>0</v>
      </c>
      <c r="BC12" s="629">
        <f t="shared" si="16"/>
        <v>0</v>
      </c>
      <c r="BD12" s="373">
        <f>(AQ12*$AQ$4)+(AR12*$AR$4)+(AS12*$AS$4)+(AT12*$AT$4)+(AU12*$AU$4)+(AV12*$AV$4)+(AW12*$AW$4)+(AX12*$AX$4)+(AY12*$AY$4)+(AZ12*$AZ$4)+(BA12*$BA$4)</f>
        <v>119</v>
      </c>
      <c r="BE12" s="380">
        <f>BD12*1000</f>
        <v>119000</v>
      </c>
      <c r="BF12" s="416"/>
    </row>
    <row r="13" spans="1:263" ht="43.5" customHeight="1" x14ac:dyDescent="0.15">
      <c r="A13" s="629">
        <f>A12+1</f>
        <v>10</v>
      </c>
      <c r="B13" s="368">
        <f>B12+1</f>
        <v>3</v>
      </c>
      <c r="C13" s="381" t="s">
        <v>168</v>
      </c>
      <c r="D13" s="417" t="s">
        <v>74</v>
      </c>
      <c r="E13" s="418" t="s">
        <v>172</v>
      </c>
      <c r="F13" s="419" t="s">
        <v>171</v>
      </c>
      <c r="G13" s="420" t="s">
        <v>224</v>
      </c>
      <c r="H13" s="530" t="s">
        <v>128</v>
      </c>
      <c r="I13" s="642"/>
      <c r="J13" s="488"/>
      <c r="K13" s="486" t="s">
        <v>127</v>
      </c>
      <c r="L13" s="486"/>
      <c r="M13" s="486" t="s">
        <v>128</v>
      </c>
      <c r="N13" s="486"/>
      <c r="O13" s="486" t="s">
        <v>128</v>
      </c>
      <c r="P13" s="488" t="s">
        <v>128</v>
      </c>
      <c r="Q13" s="486"/>
      <c r="R13" s="486"/>
      <c r="S13" s="488"/>
      <c r="T13" s="493"/>
      <c r="U13" s="493" t="s">
        <v>128</v>
      </c>
      <c r="V13" s="486" t="s">
        <v>128</v>
      </c>
      <c r="W13" s="488" t="s">
        <v>128</v>
      </c>
      <c r="X13" s="486"/>
      <c r="Y13" s="486"/>
      <c r="Z13" s="488"/>
      <c r="AA13" s="493" t="s">
        <v>128</v>
      </c>
      <c r="AB13" s="493"/>
      <c r="AC13" s="486" t="s">
        <v>128</v>
      </c>
      <c r="AD13" s="488"/>
      <c r="AE13" s="486" t="s">
        <v>128</v>
      </c>
      <c r="AF13" s="486"/>
      <c r="AG13" s="488"/>
      <c r="AH13" s="493" t="s">
        <v>128</v>
      </c>
      <c r="AI13" s="493" t="s">
        <v>128</v>
      </c>
      <c r="AJ13" s="486" t="s">
        <v>128</v>
      </c>
      <c r="AK13" s="488"/>
      <c r="AL13" s="634"/>
      <c r="AM13" s="627">
        <f t="shared" si="18"/>
        <v>0</v>
      </c>
      <c r="AN13" s="629">
        <f t="shared" si="5"/>
        <v>0</v>
      </c>
      <c r="AO13" s="629">
        <f t="shared" si="6"/>
        <v>31</v>
      </c>
      <c r="AP13" s="629">
        <f t="shared" si="0"/>
        <v>0</v>
      </c>
      <c r="AQ13" s="629">
        <f t="shared" si="7"/>
        <v>0</v>
      </c>
      <c r="AR13" s="629">
        <f t="shared" si="8"/>
        <v>0</v>
      </c>
      <c r="AS13" s="629">
        <f t="shared" si="1"/>
        <v>13</v>
      </c>
      <c r="AT13" s="629">
        <f t="shared" si="2"/>
        <v>0</v>
      </c>
      <c r="AU13" s="629">
        <f t="shared" si="3"/>
        <v>0</v>
      </c>
      <c r="AV13" s="629">
        <f t="shared" si="9"/>
        <v>1</v>
      </c>
      <c r="AW13" s="629">
        <f t="shared" si="10"/>
        <v>0</v>
      </c>
      <c r="AX13" s="629">
        <f t="shared" si="11"/>
        <v>0</v>
      </c>
      <c r="AY13" s="629">
        <f t="shared" si="12"/>
        <v>0</v>
      </c>
      <c r="AZ13" s="629">
        <f t="shared" si="13"/>
        <v>0</v>
      </c>
      <c r="BA13" s="629">
        <f t="shared" si="14"/>
        <v>0</v>
      </c>
      <c r="BB13" s="629">
        <f t="shared" si="15"/>
        <v>0</v>
      </c>
      <c r="BC13" s="629">
        <f t="shared" si="16"/>
        <v>0</v>
      </c>
      <c r="BD13" s="373">
        <f>(AQ13*$AQ$4)+(AR13*$AR$4)+(AS13*$AS$4)+(AT13*$AT$4)+(AU13*$AU$4)+(AV13*$AV$4)+(AW13*$AW$4)+(AX13*$AX$4)+(AY13*$AY$4)+(AZ13*$AZ$4)+(BA13*$BA$4)</f>
        <v>33</v>
      </c>
      <c r="BE13" s="380">
        <f>BD13*1000</f>
        <v>33000</v>
      </c>
    </row>
    <row r="14" spans="1:263" ht="43.5" customHeight="1" x14ac:dyDescent="0.15">
      <c r="A14" s="629"/>
      <c r="B14" s="368"/>
      <c r="C14" s="381" t="s">
        <v>168</v>
      </c>
      <c r="D14" s="421" t="s">
        <v>220</v>
      </c>
      <c r="E14" s="418" t="s">
        <v>172</v>
      </c>
      <c r="F14" s="419" t="s">
        <v>173</v>
      </c>
      <c r="G14" s="420" t="s">
        <v>223</v>
      </c>
      <c r="H14" s="530"/>
      <c r="I14" s="642"/>
      <c r="J14" s="488"/>
      <c r="K14" s="486"/>
      <c r="L14" s="486"/>
      <c r="M14" s="486" t="s">
        <v>128</v>
      </c>
      <c r="N14" s="486"/>
      <c r="O14" s="486"/>
      <c r="P14" s="488"/>
      <c r="Q14" s="486"/>
      <c r="R14" s="486"/>
      <c r="S14" s="486"/>
      <c r="T14" s="486" t="s">
        <v>128</v>
      </c>
      <c r="U14" s="486" t="s">
        <v>128</v>
      </c>
      <c r="V14" s="486"/>
      <c r="W14" s="488"/>
      <c r="X14" s="486"/>
      <c r="Y14" s="486" t="s">
        <v>128</v>
      </c>
      <c r="Z14" s="486" t="s">
        <v>128</v>
      </c>
      <c r="AA14" s="486" t="s">
        <v>128</v>
      </c>
      <c r="AB14" s="486"/>
      <c r="AC14" s="486" t="s">
        <v>128</v>
      </c>
      <c r="AD14" s="486"/>
      <c r="AE14" s="486"/>
      <c r="AF14" s="486"/>
      <c r="AG14" s="486" t="s">
        <v>128</v>
      </c>
      <c r="AH14" s="486" t="s">
        <v>128</v>
      </c>
      <c r="AI14" s="486"/>
      <c r="AJ14" s="486" t="s">
        <v>128</v>
      </c>
      <c r="AK14" s="486" t="s">
        <v>128</v>
      </c>
      <c r="AL14" s="634" t="s">
        <v>128</v>
      </c>
      <c r="AM14" s="627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373"/>
      <c r="BE14" s="380"/>
    </row>
    <row r="15" spans="1:263" ht="43.5" customHeight="1" thickBot="1" x14ac:dyDescent="0.2">
      <c r="A15" s="629"/>
      <c r="B15" s="368"/>
      <c r="C15" s="381" t="s">
        <v>168</v>
      </c>
      <c r="D15" s="421" t="s">
        <v>251</v>
      </c>
      <c r="E15" s="418" t="s">
        <v>172</v>
      </c>
      <c r="F15" s="419" t="s">
        <v>173</v>
      </c>
      <c r="G15" s="420" t="s">
        <v>223</v>
      </c>
      <c r="H15" s="531"/>
      <c r="I15" s="643"/>
      <c r="J15" s="532"/>
      <c r="K15" s="499"/>
      <c r="L15" s="499"/>
      <c r="M15" s="499"/>
      <c r="N15" s="499"/>
      <c r="O15" s="499"/>
      <c r="P15" s="532"/>
      <c r="Q15" s="499"/>
      <c r="R15" s="499"/>
      <c r="S15" s="499"/>
      <c r="T15" s="499"/>
      <c r="U15" s="499"/>
      <c r="V15" s="499"/>
      <c r="W15" s="532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636"/>
      <c r="AM15" s="627"/>
      <c r="AN15" s="629"/>
      <c r="AO15" s="629"/>
      <c r="AP15" s="629"/>
      <c r="AQ15" s="629"/>
      <c r="AR15" s="629"/>
      <c r="AS15" s="629"/>
      <c r="AT15" s="629"/>
      <c r="AU15" s="629"/>
      <c r="AV15" s="629"/>
      <c r="AW15" s="629"/>
      <c r="AX15" s="629"/>
      <c r="AY15" s="629"/>
      <c r="AZ15" s="629"/>
      <c r="BA15" s="629"/>
      <c r="BB15" s="629"/>
      <c r="BC15" s="629"/>
      <c r="BD15" s="373"/>
      <c r="BE15" s="380"/>
    </row>
    <row r="16" spans="1:263" ht="14.25" thickBot="1" x14ac:dyDescent="0.2">
      <c r="A16" s="372"/>
      <c r="B16" s="372"/>
      <c r="C16" s="425"/>
      <c r="D16" s="426"/>
      <c r="E16" s="427"/>
      <c r="F16" s="427"/>
      <c r="G16" s="427"/>
      <c r="H16" s="428"/>
      <c r="I16" s="429"/>
      <c r="J16" s="429"/>
      <c r="K16" s="429"/>
      <c r="L16" s="429"/>
      <c r="M16" s="544"/>
      <c r="N16" s="544"/>
      <c r="O16" s="429"/>
      <c r="P16" s="429"/>
      <c r="Q16" s="429"/>
      <c r="R16" s="544"/>
      <c r="S16" s="429"/>
      <c r="T16" s="544"/>
      <c r="U16" s="544"/>
      <c r="V16" s="429"/>
      <c r="W16" s="429"/>
      <c r="X16" s="429"/>
      <c r="Y16" s="429"/>
      <c r="Z16" s="429"/>
      <c r="AA16" s="544"/>
      <c r="AB16" s="544"/>
      <c r="AC16" s="429"/>
      <c r="AD16" s="544"/>
      <c r="AE16" s="429"/>
      <c r="AF16" s="429"/>
      <c r="AG16" s="429"/>
      <c r="AH16" s="544"/>
      <c r="AI16" s="544"/>
      <c r="AJ16" s="429"/>
      <c r="AK16" s="429"/>
      <c r="AL16" s="430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E16" s="431">
        <f>SUM(BE11:BE15)</f>
        <v>288500</v>
      </c>
    </row>
    <row r="17" spans="1:55" x14ac:dyDescent="0.15">
      <c r="A17" s="372"/>
      <c r="B17" s="372"/>
      <c r="C17" s="666" t="s">
        <v>235</v>
      </c>
      <c r="D17" s="670" t="s">
        <v>175</v>
      </c>
      <c r="E17" s="670"/>
      <c r="F17" s="670"/>
      <c r="G17" s="670"/>
      <c r="H17" s="628">
        <f t="shared" ref="H17:AL17" si="20">COUNTIF(H6:H15,"休")</f>
        <v>1</v>
      </c>
      <c r="I17" s="628">
        <f t="shared" si="20"/>
        <v>1</v>
      </c>
      <c r="J17" s="628">
        <f t="shared" si="20"/>
        <v>1</v>
      </c>
      <c r="K17" s="628">
        <f t="shared" si="20"/>
        <v>1</v>
      </c>
      <c r="L17" s="628">
        <f t="shared" si="20"/>
        <v>1</v>
      </c>
      <c r="M17" s="492">
        <f t="shared" si="20"/>
        <v>0</v>
      </c>
      <c r="N17" s="492">
        <f t="shared" si="20"/>
        <v>0</v>
      </c>
      <c r="O17" s="628">
        <f t="shared" si="20"/>
        <v>1</v>
      </c>
      <c r="P17" s="628">
        <f t="shared" si="20"/>
        <v>0</v>
      </c>
      <c r="Q17" s="628">
        <f t="shared" si="20"/>
        <v>1</v>
      </c>
      <c r="R17" s="492">
        <f t="shared" si="20"/>
        <v>1</v>
      </c>
      <c r="S17" s="628">
        <f t="shared" si="20"/>
        <v>1</v>
      </c>
      <c r="T17" s="492">
        <f t="shared" si="20"/>
        <v>0</v>
      </c>
      <c r="U17" s="492">
        <f t="shared" si="20"/>
        <v>0</v>
      </c>
      <c r="V17" s="628">
        <f t="shared" si="20"/>
        <v>1</v>
      </c>
      <c r="W17" s="628">
        <f t="shared" si="20"/>
        <v>1</v>
      </c>
      <c r="X17" s="628">
        <f t="shared" si="20"/>
        <v>1</v>
      </c>
      <c r="Y17" s="628">
        <f t="shared" si="20"/>
        <v>1</v>
      </c>
      <c r="Z17" s="628">
        <f t="shared" si="20"/>
        <v>1</v>
      </c>
      <c r="AA17" s="492">
        <f t="shared" si="20"/>
        <v>0</v>
      </c>
      <c r="AB17" s="492">
        <f t="shared" si="20"/>
        <v>0</v>
      </c>
      <c r="AC17" s="628">
        <f t="shared" si="20"/>
        <v>2</v>
      </c>
      <c r="AD17" s="492">
        <f t="shared" si="20"/>
        <v>1</v>
      </c>
      <c r="AE17" s="628">
        <f t="shared" si="20"/>
        <v>1</v>
      </c>
      <c r="AF17" s="628">
        <f t="shared" si="20"/>
        <v>1</v>
      </c>
      <c r="AG17" s="628">
        <f t="shared" si="20"/>
        <v>2</v>
      </c>
      <c r="AH17" s="492">
        <f t="shared" si="20"/>
        <v>0</v>
      </c>
      <c r="AI17" s="492">
        <f t="shared" si="20"/>
        <v>0</v>
      </c>
      <c r="AJ17" s="628">
        <f t="shared" si="20"/>
        <v>1</v>
      </c>
      <c r="AK17" s="628">
        <f t="shared" si="20"/>
        <v>1</v>
      </c>
      <c r="AL17" s="628">
        <f t="shared" si="20"/>
        <v>1</v>
      </c>
      <c r="AM17" s="372"/>
      <c r="AN17" s="372"/>
      <c r="AO17" s="372"/>
      <c r="AP17" s="372"/>
      <c r="AW17" s="372"/>
      <c r="AX17" s="372"/>
      <c r="AY17" s="372"/>
      <c r="AZ17" s="372"/>
      <c r="BA17" s="372"/>
      <c r="BB17" s="372"/>
      <c r="BC17" s="372"/>
    </row>
    <row r="18" spans="1:55" x14ac:dyDescent="0.15">
      <c r="A18" s="372"/>
      <c r="B18" s="372"/>
      <c r="C18" s="667"/>
      <c r="D18" s="671" t="s">
        <v>176</v>
      </c>
      <c r="E18" s="671"/>
      <c r="F18" s="671"/>
      <c r="G18" s="671"/>
      <c r="H18" s="629">
        <f t="shared" ref="H18:AL18" si="21">COUNTBLANK(H6:H8)</f>
        <v>2</v>
      </c>
      <c r="I18" s="629">
        <f t="shared" si="21"/>
        <v>0</v>
      </c>
      <c r="J18" s="629">
        <f t="shared" si="21"/>
        <v>2</v>
      </c>
      <c r="K18" s="629">
        <f t="shared" si="21"/>
        <v>2</v>
      </c>
      <c r="L18" s="629">
        <f t="shared" si="21"/>
        <v>2</v>
      </c>
      <c r="M18" s="486">
        <f t="shared" si="21"/>
        <v>3</v>
      </c>
      <c r="N18" s="486">
        <f t="shared" si="21"/>
        <v>3</v>
      </c>
      <c r="O18" s="629">
        <f t="shared" si="21"/>
        <v>2</v>
      </c>
      <c r="P18" s="629">
        <f t="shared" si="21"/>
        <v>2</v>
      </c>
      <c r="Q18" s="629">
        <f t="shared" si="21"/>
        <v>2</v>
      </c>
      <c r="R18" s="486">
        <f t="shared" si="21"/>
        <v>2</v>
      </c>
      <c r="S18" s="629">
        <f t="shared" si="21"/>
        <v>2</v>
      </c>
      <c r="T18" s="486">
        <f t="shared" si="21"/>
        <v>3</v>
      </c>
      <c r="U18" s="486">
        <f t="shared" si="21"/>
        <v>3</v>
      </c>
      <c r="V18" s="629">
        <f t="shared" si="21"/>
        <v>2</v>
      </c>
      <c r="W18" s="629">
        <f t="shared" si="21"/>
        <v>2</v>
      </c>
      <c r="X18" s="629">
        <f t="shared" si="21"/>
        <v>2</v>
      </c>
      <c r="Y18" s="629">
        <f t="shared" si="21"/>
        <v>2</v>
      </c>
      <c r="Z18" s="629">
        <f t="shared" si="21"/>
        <v>2</v>
      </c>
      <c r="AA18" s="486">
        <f t="shared" si="21"/>
        <v>3</v>
      </c>
      <c r="AB18" s="486">
        <f t="shared" si="21"/>
        <v>3</v>
      </c>
      <c r="AC18" s="629">
        <f t="shared" si="21"/>
        <v>1</v>
      </c>
      <c r="AD18" s="486">
        <f t="shared" si="21"/>
        <v>2</v>
      </c>
      <c r="AE18" s="629">
        <f t="shared" si="21"/>
        <v>2</v>
      </c>
      <c r="AF18" s="629">
        <f t="shared" si="21"/>
        <v>2</v>
      </c>
      <c r="AG18" s="629">
        <f t="shared" si="21"/>
        <v>1</v>
      </c>
      <c r="AH18" s="486">
        <f t="shared" si="21"/>
        <v>3</v>
      </c>
      <c r="AI18" s="486">
        <f t="shared" si="21"/>
        <v>3</v>
      </c>
      <c r="AJ18" s="629">
        <f t="shared" si="21"/>
        <v>2</v>
      </c>
      <c r="AK18" s="629">
        <f t="shared" si="21"/>
        <v>2</v>
      </c>
      <c r="AL18" s="629">
        <f t="shared" si="21"/>
        <v>2</v>
      </c>
      <c r="AM18" s="372"/>
      <c r="AN18" s="372"/>
      <c r="AO18" s="372"/>
      <c r="AP18" s="372"/>
      <c r="AW18" s="372"/>
      <c r="AX18" s="372"/>
      <c r="AY18" s="372"/>
      <c r="AZ18" s="372"/>
      <c r="BA18" s="372"/>
      <c r="BB18" s="372"/>
      <c r="BC18" s="372"/>
    </row>
    <row r="19" spans="1:55" x14ac:dyDescent="0.15">
      <c r="A19" s="372"/>
      <c r="B19" s="372"/>
      <c r="C19" s="667"/>
      <c r="D19" s="671" t="s">
        <v>231</v>
      </c>
      <c r="E19" s="671"/>
      <c r="F19" s="671"/>
      <c r="G19" s="671"/>
      <c r="H19" s="629">
        <v>0</v>
      </c>
      <c r="I19" s="629">
        <v>2</v>
      </c>
      <c r="J19" s="629">
        <v>2</v>
      </c>
      <c r="K19" s="629">
        <v>2</v>
      </c>
      <c r="L19" s="629">
        <v>2</v>
      </c>
      <c r="M19" s="486">
        <v>2</v>
      </c>
      <c r="N19" s="486">
        <v>1</v>
      </c>
      <c r="O19" s="629">
        <v>0</v>
      </c>
      <c r="P19" s="629">
        <v>2</v>
      </c>
      <c r="Q19" s="629">
        <v>2</v>
      </c>
      <c r="R19" s="486">
        <v>1</v>
      </c>
      <c r="S19" s="629">
        <v>1</v>
      </c>
      <c r="T19" s="486">
        <v>1</v>
      </c>
      <c r="U19" s="486">
        <v>1</v>
      </c>
      <c r="V19" s="629">
        <v>0</v>
      </c>
      <c r="W19" s="629">
        <v>2</v>
      </c>
      <c r="X19" s="629">
        <v>1</v>
      </c>
      <c r="Y19" s="629">
        <v>1</v>
      </c>
      <c r="Z19" s="629">
        <v>2</v>
      </c>
      <c r="AA19" s="486">
        <v>1</v>
      </c>
      <c r="AB19" s="486">
        <v>1</v>
      </c>
      <c r="AC19" s="629">
        <v>1</v>
      </c>
      <c r="AD19" s="486">
        <v>2</v>
      </c>
      <c r="AE19" s="629">
        <v>1</v>
      </c>
      <c r="AF19" s="629">
        <v>1</v>
      </c>
      <c r="AG19" s="629">
        <v>1</v>
      </c>
      <c r="AH19" s="486">
        <v>1</v>
      </c>
      <c r="AI19" s="486">
        <v>1</v>
      </c>
      <c r="AJ19" s="629">
        <v>2</v>
      </c>
      <c r="AK19" s="629">
        <v>2</v>
      </c>
      <c r="AL19" s="629">
        <v>2</v>
      </c>
      <c r="AM19" s="372"/>
      <c r="AN19" s="372"/>
      <c r="AO19" s="372"/>
      <c r="AP19" s="372"/>
      <c r="AW19" s="372"/>
      <c r="AX19" s="372"/>
      <c r="AY19" s="372"/>
      <c r="AZ19" s="372"/>
      <c r="BA19" s="372"/>
      <c r="BB19" s="372"/>
      <c r="BC19" s="372"/>
    </row>
    <row r="20" spans="1:55" x14ac:dyDescent="0.15">
      <c r="A20" s="372"/>
      <c r="B20" s="372"/>
      <c r="C20" s="667"/>
      <c r="D20" s="671" t="s">
        <v>177</v>
      </c>
      <c r="E20" s="671"/>
      <c r="F20" s="671"/>
      <c r="G20" s="671"/>
      <c r="H20" s="629" t="e">
        <f>#REF!-(COUNTIF(H11:H15,"休"))</f>
        <v>#REF!</v>
      </c>
      <c r="I20" s="629" t="e">
        <f>#REF!-(COUNTIF(I11:I15,"休"))</f>
        <v>#REF!</v>
      </c>
      <c r="J20" s="629" t="e">
        <f>#REF!-(COUNTIF(J11:J15,"休"))</f>
        <v>#REF!</v>
      </c>
      <c r="K20" s="629" t="e">
        <f>#REF!-(COUNTIF(K11:K15,"休"))</f>
        <v>#REF!</v>
      </c>
      <c r="L20" s="629" t="e">
        <f>#REF!-(COUNTIF(L11:L15,"休"))</f>
        <v>#REF!</v>
      </c>
      <c r="M20" s="486" t="e">
        <f>#REF!-(COUNTIF(M11:M15,"休"))</f>
        <v>#REF!</v>
      </c>
      <c r="N20" s="486" t="e">
        <f>#REF!-(COUNTIF(N11:N15,"休"))</f>
        <v>#REF!</v>
      </c>
      <c r="O20" s="629" t="e">
        <f>#REF!-(COUNTIF(O11:O15,"休"))</f>
        <v>#REF!</v>
      </c>
      <c r="P20" s="629" t="e">
        <f>#REF!-(COUNTIF(P11:P15,"休"))</f>
        <v>#REF!</v>
      </c>
      <c r="Q20" s="629" t="e">
        <f>#REF!-(COUNTIF(Q11:Q15,"休"))</f>
        <v>#REF!</v>
      </c>
      <c r="R20" s="486" t="e">
        <f>#REF!-(COUNTIF(R11:R15,"休"))</f>
        <v>#REF!</v>
      </c>
      <c r="S20" s="629" t="e">
        <f>#REF!-(COUNTIF(S11:S15,"休"))</f>
        <v>#REF!</v>
      </c>
      <c r="T20" s="486" t="e">
        <f>#REF!-(COUNTIF(T11:T15,"休"))</f>
        <v>#REF!</v>
      </c>
      <c r="U20" s="486" t="e">
        <f>#REF!-(COUNTIF(U11:U15,"休"))</f>
        <v>#REF!</v>
      </c>
      <c r="V20" s="629" t="e">
        <f>#REF!-(COUNTIF(V11:V15,"休"))</f>
        <v>#REF!</v>
      </c>
      <c r="W20" s="629" t="e">
        <f>#REF!-(COUNTIF(W11:W15,"休"))</f>
        <v>#REF!</v>
      </c>
      <c r="X20" s="629" t="e">
        <f>#REF!-(COUNTIF(X11:X15,"休"))</f>
        <v>#REF!</v>
      </c>
      <c r="Y20" s="629" t="e">
        <f>#REF!-(COUNTIF(Y11:Y15,"休"))</f>
        <v>#REF!</v>
      </c>
      <c r="Z20" s="629" t="e">
        <f>#REF!-(COUNTIF(Z11:Z15,"休"))</f>
        <v>#REF!</v>
      </c>
      <c r="AA20" s="486" t="e">
        <f>#REF!-(COUNTIF(AA11:AA15,"休"))</f>
        <v>#REF!</v>
      </c>
      <c r="AB20" s="486" t="e">
        <f>#REF!-(COUNTIF(AB11:AB15,"休"))</f>
        <v>#REF!</v>
      </c>
      <c r="AC20" s="629" t="e">
        <f>#REF!-(COUNTIF(AC11:AC15,"休"))</f>
        <v>#REF!</v>
      </c>
      <c r="AD20" s="486" t="e">
        <f>#REF!-(COUNTIF(AD11:AD15,"休"))</f>
        <v>#REF!</v>
      </c>
      <c r="AE20" s="629" t="e">
        <f>#REF!-(COUNTIF(AE11:AE15,"休"))</f>
        <v>#REF!</v>
      </c>
      <c r="AF20" s="629" t="e">
        <f>#REF!-(COUNTIF(AF11:AF15,"休"))</f>
        <v>#REF!</v>
      </c>
      <c r="AG20" s="629" t="e">
        <f>#REF!-(COUNTIF(AG11:AG15,"休"))</f>
        <v>#REF!</v>
      </c>
      <c r="AH20" s="486" t="e">
        <f>#REF!-(COUNTIF(AH11:AH15,"休"))</f>
        <v>#REF!</v>
      </c>
      <c r="AI20" s="486" t="e">
        <f>#REF!-(COUNTIF(AI11:AI15,"休"))</f>
        <v>#REF!</v>
      </c>
      <c r="AJ20" s="629" t="e">
        <f>#REF!-(COUNTIF(AJ11:AJ15,"休"))</f>
        <v>#REF!</v>
      </c>
      <c r="AK20" s="629" t="e">
        <f>#REF!-(COUNTIF(AK11:AK15,"休"))</f>
        <v>#REF!</v>
      </c>
      <c r="AL20" s="629" t="e">
        <f>#REF!-(COUNTIF(AL11:AL15,"休"))</f>
        <v>#REF!</v>
      </c>
      <c r="AM20" s="372"/>
      <c r="AN20" s="372"/>
      <c r="AO20" s="372"/>
      <c r="AP20" s="372"/>
      <c r="AW20" s="372"/>
      <c r="AX20" s="372"/>
      <c r="AY20" s="372"/>
      <c r="AZ20" s="372"/>
      <c r="BA20" s="372"/>
      <c r="BB20" s="372"/>
      <c r="BC20" s="372"/>
    </row>
    <row r="21" spans="1:55" x14ac:dyDescent="0.15">
      <c r="A21" s="372"/>
      <c r="B21" s="372"/>
      <c r="C21" s="667"/>
      <c r="D21" s="671" t="s">
        <v>178</v>
      </c>
      <c r="E21" s="671"/>
      <c r="F21" s="671"/>
      <c r="G21" s="671"/>
      <c r="H21" s="629" t="e">
        <f>H18+H19+H20</f>
        <v>#REF!</v>
      </c>
      <c r="I21" s="629" t="e">
        <f t="shared" ref="I21:AL21" si="22">I18+I19+I20</f>
        <v>#REF!</v>
      </c>
      <c r="J21" s="629" t="e">
        <f t="shared" si="22"/>
        <v>#REF!</v>
      </c>
      <c r="K21" s="629" t="e">
        <f t="shared" si="22"/>
        <v>#REF!</v>
      </c>
      <c r="L21" s="629" t="e">
        <f t="shared" si="22"/>
        <v>#REF!</v>
      </c>
      <c r="M21" s="486" t="e">
        <f t="shared" si="22"/>
        <v>#REF!</v>
      </c>
      <c r="N21" s="486" t="e">
        <f t="shared" si="22"/>
        <v>#REF!</v>
      </c>
      <c r="O21" s="629" t="e">
        <f t="shared" si="22"/>
        <v>#REF!</v>
      </c>
      <c r="P21" s="629" t="e">
        <f t="shared" si="22"/>
        <v>#REF!</v>
      </c>
      <c r="Q21" s="629" t="e">
        <f t="shared" si="22"/>
        <v>#REF!</v>
      </c>
      <c r="R21" s="486" t="e">
        <f t="shared" si="22"/>
        <v>#REF!</v>
      </c>
      <c r="S21" s="629" t="e">
        <f t="shared" si="22"/>
        <v>#REF!</v>
      </c>
      <c r="T21" s="486" t="e">
        <f t="shared" si="22"/>
        <v>#REF!</v>
      </c>
      <c r="U21" s="486" t="e">
        <f t="shared" si="22"/>
        <v>#REF!</v>
      </c>
      <c r="V21" s="629" t="e">
        <f t="shared" si="22"/>
        <v>#REF!</v>
      </c>
      <c r="W21" s="629" t="e">
        <f t="shared" si="22"/>
        <v>#REF!</v>
      </c>
      <c r="X21" s="629" t="e">
        <f t="shared" si="22"/>
        <v>#REF!</v>
      </c>
      <c r="Y21" s="629" t="e">
        <f t="shared" si="22"/>
        <v>#REF!</v>
      </c>
      <c r="Z21" s="629" t="e">
        <f t="shared" si="22"/>
        <v>#REF!</v>
      </c>
      <c r="AA21" s="486" t="e">
        <f t="shared" si="22"/>
        <v>#REF!</v>
      </c>
      <c r="AB21" s="486" t="e">
        <f t="shared" si="22"/>
        <v>#REF!</v>
      </c>
      <c r="AC21" s="629" t="e">
        <f t="shared" si="22"/>
        <v>#REF!</v>
      </c>
      <c r="AD21" s="486" t="e">
        <f t="shared" si="22"/>
        <v>#REF!</v>
      </c>
      <c r="AE21" s="629" t="e">
        <f t="shared" si="22"/>
        <v>#REF!</v>
      </c>
      <c r="AF21" s="629" t="e">
        <f t="shared" si="22"/>
        <v>#REF!</v>
      </c>
      <c r="AG21" s="629" t="e">
        <f t="shared" si="22"/>
        <v>#REF!</v>
      </c>
      <c r="AH21" s="486" t="e">
        <f t="shared" si="22"/>
        <v>#REF!</v>
      </c>
      <c r="AI21" s="486" t="e">
        <f t="shared" si="22"/>
        <v>#REF!</v>
      </c>
      <c r="AJ21" s="629" t="e">
        <f t="shared" si="22"/>
        <v>#REF!</v>
      </c>
      <c r="AK21" s="629" t="e">
        <f t="shared" si="22"/>
        <v>#REF!</v>
      </c>
      <c r="AL21" s="629" t="e">
        <f t="shared" si="22"/>
        <v>#REF!</v>
      </c>
      <c r="AM21" s="372"/>
      <c r="AN21" s="372"/>
      <c r="AO21" s="372"/>
      <c r="AP21" s="372"/>
      <c r="AW21" s="372"/>
      <c r="AX21" s="372"/>
      <c r="AY21" s="372"/>
      <c r="AZ21" s="372"/>
      <c r="BA21" s="372"/>
      <c r="BB21" s="372"/>
      <c r="BC21" s="372"/>
    </row>
    <row r="22" spans="1:55" x14ac:dyDescent="0.15">
      <c r="A22" s="372"/>
      <c r="B22" s="372"/>
      <c r="C22" s="667"/>
      <c r="D22" s="671" t="s">
        <v>179</v>
      </c>
      <c r="E22" s="671"/>
      <c r="F22" s="671"/>
      <c r="G22" s="671"/>
      <c r="H22" s="629"/>
      <c r="I22" s="629"/>
      <c r="J22" s="629"/>
      <c r="K22" s="629"/>
      <c r="L22" s="629"/>
      <c r="M22" s="486"/>
      <c r="N22" s="486"/>
      <c r="O22" s="629"/>
      <c r="P22" s="629"/>
      <c r="Q22" s="629"/>
      <c r="R22" s="486"/>
      <c r="S22" s="629"/>
      <c r="T22" s="486"/>
      <c r="U22" s="486"/>
      <c r="V22" s="629"/>
      <c r="W22" s="629"/>
      <c r="X22" s="629"/>
      <c r="Y22" s="629"/>
      <c r="Z22" s="629"/>
      <c r="AA22" s="486"/>
      <c r="AB22" s="486"/>
      <c r="AC22" s="629"/>
      <c r="AD22" s="486"/>
      <c r="AE22" s="629"/>
      <c r="AF22" s="629"/>
      <c r="AG22" s="629"/>
      <c r="AH22" s="486"/>
      <c r="AI22" s="486"/>
      <c r="AJ22" s="629"/>
      <c r="AK22" s="629"/>
      <c r="AL22" s="629"/>
      <c r="AM22" s="372"/>
      <c r="AN22" s="372"/>
      <c r="AO22" s="372"/>
      <c r="AP22" s="372"/>
      <c r="AW22" s="372"/>
      <c r="AX22" s="372"/>
      <c r="AY22" s="372"/>
      <c r="AZ22" s="372"/>
      <c r="BA22" s="372"/>
      <c r="BB22" s="372"/>
      <c r="BC22" s="372"/>
    </row>
    <row r="23" spans="1:55" x14ac:dyDescent="0.15">
      <c r="A23" s="372"/>
      <c r="B23" s="372"/>
      <c r="C23" s="667"/>
      <c r="D23" s="671" t="s">
        <v>180</v>
      </c>
      <c r="E23" s="671"/>
      <c r="F23" s="671"/>
      <c r="G23" s="671"/>
      <c r="H23" s="629"/>
      <c r="I23" s="629"/>
      <c r="J23" s="629"/>
      <c r="K23" s="629"/>
      <c r="L23" s="629"/>
      <c r="M23" s="486"/>
      <c r="N23" s="486"/>
      <c r="O23" s="629"/>
      <c r="P23" s="629"/>
      <c r="Q23" s="629"/>
      <c r="R23" s="486"/>
      <c r="S23" s="629"/>
      <c r="T23" s="486"/>
      <c r="U23" s="486"/>
      <c r="V23" s="629"/>
      <c r="W23" s="629"/>
      <c r="X23" s="629"/>
      <c r="Y23" s="629"/>
      <c r="Z23" s="629"/>
      <c r="AA23" s="486"/>
      <c r="AB23" s="486"/>
      <c r="AC23" s="629"/>
      <c r="AD23" s="486"/>
      <c r="AE23" s="629"/>
      <c r="AF23" s="629"/>
      <c r="AG23" s="629"/>
      <c r="AH23" s="486"/>
      <c r="AI23" s="486"/>
      <c r="AJ23" s="629"/>
      <c r="AK23" s="629"/>
      <c r="AL23" s="629"/>
      <c r="AM23" s="372"/>
      <c r="AN23" s="372"/>
      <c r="AO23" s="372"/>
      <c r="AP23" s="372"/>
      <c r="AW23" s="372"/>
      <c r="AX23" s="372"/>
      <c r="AY23" s="372"/>
      <c r="AZ23" s="372"/>
      <c r="BA23" s="372"/>
      <c r="BB23" s="372"/>
      <c r="BC23" s="372"/>
    </row>
    <row r="24" spans="1:55" x14ac:dyDescent="0.15">
      <c r="A24" s="372"/>
      <c r="B24" s="372"/>
      <c r="C24" s="667"/>
      <c r="D24" s="671" t="s">
        <v>181</v>
      </c>
      <c r="E24" s="671"/>
      <c r="F24" s="671"/>
      <c r="G24" s="671"/>
      <c r="H24" s="629"/>
      <c r="I24" s="629"/>
      <c r="J24" s="629"/>
      <c r="K24" s="629"/>
      <c r="L24" s="629"/>
      <c r="M24" s="486"/>
      <c r="N24" s="486"/>
      <c r="O24" s="629"/>
      <c r="P24" s="629"/>
      <c r="Q24" s="629"/>
      <c r="R24" s="486"/>
      <c r="S24" s="629"/>
      <c r="T24" s="486"/>
      <c r="U24" s="486"/>
      <c r="V24" s="629"/>
      <c r="W24" s="629"/>
      <c r="X24" s="629"/>
      <c r="Y24" s="629"/>
      <c r="Z24" s="629"/>
      <c r="AA24" s="486"/>
      <c r="AB24" s="486"/>
      <c r="AC24" s="629"/>
      <c r="AD24" s="486"/>
      <c r="AE24" s="629"/>
      <c r="AF24" s="629"/>
      <c r="AG24" s="629"/>
      <c r="AH24" s="486"/>
      <c r="AI24" s="486"/>
      <c r="AJ24" s="629"/>
      <c r="AK24" s="629"/>
      <c r="AL24" s="629"/>
      <c r="AM24" s="372"/>
      <c r="AN24" s="372"/>
      <c r="AO24" s="372"/>
      <c r="AP24" s="372"/>
      <c r="AW24" s="372"/>
      <c r="AX24" s="372"/>
      <c r="AY24" s="372"/>
      <c r="AZ24" s="372"/>
      <c r="BA24" s="372"/>
      <c r="BB24" s="372"/>
      <c r="BC24" s="372"/>
    </row>
    <row r="25" spans="1:55" x14ac:dyDescent="0.15">
      <c r="A25" s="372"/>
      <c r="B25" s="372"/>
      <c r="C25" s="667"/>
      <c r="D25" s="671" t="s">
        <v>182</v>
      </c>
      <c r="E25" s="671"/>
      <c r="F25" s="671"/>
      <c r="G25" s="671"/>
      <c r="H25" s="629"/>
      <c r="I25" s="629"/>
      <c r="J25" s="629"/>
      <c r="K25" s="629"/>
      <c r="L25" s="629"/>
      <c r="M25" s="486"/>
      <c r="N25" s="486"/>
      <c r="O25" s="629"/>
      <c r="P25" s="629"/>
      <c r="Q25" s="629"/>
      <c r="R25" s="486"/>
      <c r="S25" s="629"/>
      <c r="T25" s="486"/>
      <c r="U25" s="486"/>
      <c r="V25" s="629"/>
      <c r="W25" s="629"/>
      <c r="X25" s="629"/>
      <c r="Y25" s="629"/>
      <c r="Z25" s="629"/>
      <c r="AA25" s="486"/>
      <c r="AB25" s="486"/>
      <c r="AC25" s="629"/>
      <c r="AD25" s="486"/>
      <c r="AE25" s="629"/>
      <c r="AF25" s="629"/>
      <c r="AG25" s="629"/>
      <c r="AH25" s="486"/>
      <c r="AI25" s="486"/>
      <c r="AJ25" s="629"/>
      <c r="AK25" s="629"/>
      <c r="AL25" s="629"/>
      <c r="AM25" s="372"/>
      <c r="AN25" s="372"/>
      <c r="AO25" s="372"/>
      <c r="AP25" s="372"/>
      <c r="AW25" s="372"/>
      <c r="AX25" s="372"/>
      <c r="AY25" s="372"/>
      <c r="AZ25" s="372"/>
      <c r="BA25" s="372"/>
      <c r="BB25" s="372"/>
      <c r="BC25" s="372"/>
    </row>
    <row r="26" spans="1:55" ht="14.25" customHeight="1" x14ac:dyDescent="0.15">
      <c r="A26" s="372"/>
      <c r="B26" s="372"/>
      <c r="C26" s="667"/>
      <c r="D26" s="373" t="s">
        <v>183</v>
      </c>
      <c r="E26" s="373"/>
      <c r="F26" s="373"/>
      <c r="G26" s="373"/>
      <c r="H26" s="629">
        <f t="shared" ref="H26:AL26" si="23">COUNTBLANK(H6:H10)</f>
        <v>4</v>
      </c>
      <c r="I26" s="629">
        <f t="shared" si="23"/>
        <v>2</v>
      </c>
      <c r="J26" s="629">
        <f t="shared" si="23"/>
        <v>4</v>
      </c>
      <c r="K26" s="629">
        <f t="shared" si="23"/>
        <v>4</v>
      </c>
      <c r="L26" s="629">
        <f t="shared" si="23"/>
        <v>4</v>
      </c>
      <c r="M26" s="486">
        <f t="shared" si="23"/>
        <v>5</v>
      </c>
      <c r="N26" s="486">
        <f t="shared" si="23"/>
        <v>5</v>
      </c>
      <c r="O26" s="629">
        <f t="shared" si="23"/>
        <v>4</v>
      </c>
      <c r="P26" s="629">
        <f t="shared" si="23"/>
        <v>4</v>
      </c>
      <c r="Q26" s="629">
        <f t="shared" si="23"/>
        <v>4</v>
      </c>
      <c r="R26" s="486">
        <f t="shared" si="23"/>
        <v>4</v>
      </c>
      <c r="S26" s="629">
        <f t="shared" si="23"/>
        <v>4</v>
      </c>
      <c r="T26" s="486">
        <f t="shared" si="23"/>
        <v>5</v>
      </c>
      <c r="U26" s="486">
        <f t="shared" si="23"/>
        <v>5</v>
      </c>
      <c r="V26" s="629">
        <f t="shared" si="23"/>
        <v>4</v>
      </c>
      <c r="W26" s="629">
        <f t="shared" si="23"/>
        <v>4</v>
      </c>
      <c r="X26" s="629">
        <f t="shared" si="23"/>
        <v>4</v>
      </c>
      <c r="Y26" s="629">
        <f t="shared" si="23"/>
        <v>4</v>
      </c>
      <c r="Z26" s="629">
        <f t="shared" si="23"/>
        <v>4</v>
      </c>
      <c r="AA26" s="486">
        <f t="shared" si="23"/>
        <v>5</v>
      </c>
      <c r="AB26" s="486">
        <f t="shared" si="23"/>
        <v>5</v>
      </c>
      <c r="AC26" s="629">
        <f t="shared" si="23"/>
        <v>3</v>
      </c>
      <c r="AD26" s="486">
        <f t="shared" si="23"/>
        <v>4</v>
      </c>
      <c r="AE26" s="629">
        <f t="shared" si="23"/>
        <v>4</v>
      </c>
      <c r="AF26" s="629">
        <f t="shared" si="23"/>
        <v>4</v>
      </c>
      <c r="AG26" s="629">
        <f t="shared" si="23"/>
        <v>3</v>
      </c>
      <c r="AH26" s="486">
        <f t="shared" si="23"/>
        <v>5</v>
      </c>
      <c r="AI26" s="486">
        <f t="shared" si="23"/>
        <v>5</v>
      </c>
      <c r="AJ26" s="629">
        <f t="shared" si="23"/>
        <v>4</v>
      </c>
      <c r="AK26" s="629">
        <f t="shared" si="23"/>
        <v>4</v>
      </c>
      <c r="AL26" s="629">
        <f t="shared" si="23"/>
        <v>4</v>
      </c>
      <c r="AM26" s="372"/>
      <c r="AN26" s="372"/>
      <c r="AO26" s="372"/>
      <c r="AP26" s="372"/>
      <c r="AQ26" s="361">
        <v>1000</v>
      </c>
      <c r="AW26" s="372"/>
      <c r="AX26" s="372"/>
      <c r="AY26" s="372"/>
      <c r="AZ26" s="372"/>
      <c r="BA26" s="372"/>
      <c r="BB26" s="372"/>
      <c r="BC26" s="372"/>
    </row>
    <row r="27" spans="1:55" ht="14.25" customHeight="1" x14ac:dyDescent="0.15">
      <c r="A27" s="372"/>
      <c r="B27" s="372"/>
      <c r="C27" s="667"/>
      <c r="D27" s="373" t="s">
        <v>184</v>
      </c>
      <c r="E27" s="373"/>
      <c r="F27" s="373"/>
      <c r="G27" s="373">
        <v>7.5</v>
      </c>
      <c r="H27" s="629">
        <f t="shared" ref="H27:AL27" si="24">COUNTIF(H6:H15,"A")</f>
        <v>0</v>
      </c>
      <c r="I27" s="629">
        <f t="shared" si="24"/>
        <v>0</v>
      </c>
      <c r="J27" s="629">
        <f t="shared" si="24"/>
        <v>1</v>
      </c>
      <c r="K27" s="629">
        <f t="shared" si="24"/>
        <v>1</v>
      </c>
      <c r="L27" s="629">
        <f t="shared" si="24"/>
        <v>1</v>
      </c>
      <c r="M27" s="486">
        <f t="shared" si="24"/>
        <v>0</v>
      </c>
      <c r="N27" s="486">
        <f t="shared" si="24"/>
        <v>0</v>
      </c>
      <c r="O27" s="629">
        <f t="shared" si="24"/>
        <v>0</v>
      </c>
      <c r="P27" s="629">
        <f t="shared" si="24"/>
        <v>0</v>
      </c>
      <c r="Q27" s="629">
        <f t="shared" si="24"/>
        <v>1</v>
      </c>
      <c r="R27" s="486">
        <f t="shared" si="24"/>
        <v>1</v>
      </c>
      <c r="S27" s="629">
        <f t="shared" si="24"/>
        <v>1</v>
      </c>
      <c r="T27" s="486">
        <f t="shared" si="24"/>
        <v>0</v>
      </c>
      <c r="U27" s="486">
        <f t="shared" si="24"/>
        <v>0</v>
      </c>
      <c r="V27" s="629">
        <f t="shared" si="24"/>
        <v>0</v>
      </c>
      <c r="W27" s="629">
        <f t="shared" si="24"/>
        <v>0</v>
      </c>
      <c r="X27" s="629">
        <f t="shared" si="24"/>
        <v>1</v>
      </c>
      <c r="Y27" s="629">
        <f t="shared" si="24"/>
        <v>1</v>
      </c>
      <c r="Z27" s="629">
        <f t="shared" si="24"/>
        <v>1</v>
      </c>
      <c r="AA27" s="486">
        <f t="shared" si="24"/>
        <v>0</v>
      </c>
      <c r="AB27" s="486">
        <f t="shared" si="24"/>
        <v>0</v>
      </c>
      <c r="AC27" s="629">
        <f t="shared" si="24"/>
        <v>0</v>
      </c>
      <c r="AD27" s="486">
        <f t="shared" si="24"/>
        <v>1</v>
      </c>
      <c r="AE27" s="629">
        <f t="shared" si="24"/>
        <v>1</v>
      </c>
      <c r="AF27" s="629">
        <f t="shared" si="24"/>
        <v>1</v>
      </c>
      <c r="AG27" s="629">
        <f t="shared" si="24"/>
        <v>1</v>
      </c>
      <c r="AH27" s="486">
        <f t="shared" si="24"/>
        <v>0</v>
      </c>
      <c r="AI27" s="486">
        <f t="shared" si="24"/>
        <v>0</v>
      </c>
      <c r="AJ27" s="629">
        <f t="shared" si="24"/>
        <v>0</v>
      </c>
      <c r="AK27" s="629">
        <f t="shared" si="24"/>
        <v>0</v>
      </c>
      <c r="AL27" s="629">
        <f t="shared" si="24"/>
        <v>1</v>
      </c>
      <c r="AM27" s="372">
        <f>SUM(H27:AL27)</f>
        <v>14</v>
      </c>
      <c r="AN27" s="372"/>
      <c r="AO27" s="372">
        <f>AM27*G27</f>
        <v>105</v>
      </c>
      <c r="AP27" s="372"/>
      <c r="AQ27" s="361">
        <f>AO27*$AQ$26</f>
        <v>105000</v>
      </c>
      <c r="AW27" s="372"/>
      <c r="AX27" s="372"/>
      <c r="AY27" s="372"/>
      <c r="AZ27" s="372"/>
      <c r="BA27" s="372"/>
      <c r="BB27" s="372"/>
      <c r="BC27" s="372"/>
    </row>
    <row r="28" spans="1:55" ht="14.25" customHeight="1" x14ac:dyDescent="0.15">
      <c r="A28" s="372"/>
      <c r="B28" s="372"/>
      <c r="C28" s="667"/>
      <c r="D28" s="373" t="s">
        <v>185</v>
      </c>
      <c r="E28" s="373"/>
      <c r="F28" s="373"/>
      <c r="G28" s="373">
        <v>7</v>
      </c>
      <c r="H28" s="629">
        <f t="shared" ref="H28:AL28" si="25">COUNTIF(H6:H15,"B")</f>
        <v>1</v>
      </c>
      <c r="I28" s="629">
        <f t="shared" si="25"/>
        <v>0</v>
      </c>
      <c r="J28" s="629">
        <f t="shared" si="25"/>
        <v>0</v>
      </c>
      <c r="K28" s="629">
        <f t="shared" si="25"/>
        <v>1</v>
      </c>
      <c r="L28" s="629">
        <f t="shared" si="25"/>
        <v>1</v>
      </c>
      <c r="M28" s="486">
        <f t="shared" si="25"/>
        <v>0</v>
      </c>
      <c r="N28" s="486">
        <f t="shared" si="25"/>
        <v>1</v>
      </c>
      <c r="O28" s="629">
        <f t="shared" si="25"/>
        <v>1</v>
      </c>
      <c r="P28" s="629">
        <f t="shared" si="25"/>
        <v>1</v>
      </c>
      <c r="Q28" s="629">
        <f t="shared" si="25"/>
        <v>0</v>
      </c>
      <c r="R28" s="486">
        <f t="shared" si="25"/>
        <v>1</v>
      </c>
      <c r="S28" s="629">
        <f t="shared" si="25"/>
        <v>1</v>
      </c>
      <c r="T28" s="486">
        <f t="shared" si="25"/>
        <v>0</v>
      </c>
      <c r="U28" s="486">
        <f t="shared" si="25"/>
        <v>0</v>
      </c>
      <c r="V28" s="629">
        <f t="shared" si="25"/>
        <v>1</v>
      </c>
      <c r="W28" s="629">
        <f t="shared" si="25"/>
        <v>1</v>
      </c>
      <c r="X28" s="629">
        <f t="shared" si="25"/>
        <v>0</v>
      </c>
      <c r="Y28" s="629">
        <f t="shared" si="25"/>
        <v>0</v>
      </c>
      <c r="Z28" s="629">
        <f t="shared" si="25"/>
        <v>1</v>
      </c>
      <c r="AA28" s="486">
        <f t="shared" si="25"/>
        <v>0</v>
      </c>
      <c r="AB28" s="486">
        <f t="shared" si="25"/>
        <v>0</v>
      </c>
      <c r="AC28" s="629">
        <f t="shared" si="25"/>
        <v>1</v>
      </c>
      <c r="AD28" s="486">
        <f t="shared" si="25"/>
        <v>1</v>
      </c>
      <c r="AE28" s="629">
        <f t="shared" si="25"/>
        <v>0</v>
      </c>
      <c r="AF28" s="629">
        <f t="shared" si="25"/>
        <v>1</v>
      </c>
      <c r="AG28" s="629">
        <f t="shared" si="25"/>
        <v>1</v>
      </c>
      <c r="AH28" s="486">
        <f t="shared" si="25"/>
        <v>0</v>
      </c>
      <c r="AI28" s="486">
        <f t="shared" si="25"/>
        <v>0</v>
      </c>
      <c r="AJ28" s="629">
        <f t="shared" si="25"/>
        <v>0</v>
      </c>
      <c r="AK28" s="629">
        <f t="shared" si="25"/>
        <v>1</v>
      </c>
      <c r="AL28" s="629">
        <f t="shared" si="25"/>
        <v>1</v>
      </c>
      <c r="AM28" s="372">
        <f t="shared" ref="AM28:AM39" si="26">SUM(H28:AL28)</f>
        <v>17</v>
      </c>
      <c r="AN28" s="372"/>
      <c r="AO28" s="372">
        <f t="shared" ref="AO28:AO40" si="27">AM28*G28</f>
        <v>119</v>
      </c>
      <c r="AP28" s="372"/>
      <c r="AQ28" s="361">
        <f>AO28*$AQ$26</f>
        <v>119000</v>
      </c>
      <c r="AW28" s="372"/>
      <c r="AX28" s="372"/>
      <c r="AY28" s="372"/>
      <c r="AZ28" s="372"/>
      <c r="BA28" s="372"/>
      <c r="BB28" s="372"/>
      <c r="BC28" s="372"/>
    </row>
    <row r="29" spans="1:55" ht="14.25" customHeight="1" x14ac:dyDescent="0.15">
      <c r="A29" s="372"/>
      <c r="B29" s="372"/>
      <c r="C29" s="667"/>
      <c r="D29" s="373" t="s">
        <v>186</v>
      </c>
      <c r="E29" s="373"/>
      <c r="F29" s="373"/>
      <c r="G29" s="373">
        <v>2</v>
      </c>
      <c r="H29" s="629">
        <f t="shared" ref="H29:AL29" si="28">COUNTIF(H6:H15,"C")</f>
        <v>1</v>
      </c>
      <c r="I29" s="629">
        <f t="shared" si="28"/>
        <v>0</v>
      </c>
      <c r="J29" s="629">
        <f t="shared" si="28"/>
        <v>0</v>
      </c>
      <c r="K29" s="629">
        <f t="shared" si="28"/>
        <v>0</v>
      </c>
      <c r="L29" s="629">
        <f t="shared" si="28"/>
        <v>0</v>
      </c>
      <c r="M29" s="486">
        <f t="shared" si="28"/>
        <v>2</v>
      </c>
      <c r="N29" s="486">
        <f t="shared" si="28"/>
        <v>0</v>
      </c>
      <c r="O29" s="629">
        <f t="shared" si="28"/>
        <v>1</v>
      </c>
      <c r="P29" s="629">
        <f t="shared" si="28"/>
        <v>1</v>
      </c>
      <c r="Q29" s="629">
        <f t="shared" si="28"/>
        <v>0</v>
      </c>
      <c r="R29" s="486">
        <f t="shared" si="28"/>
        <v>0</v>
      </c>
      <c r="S29" s="629">
        <f t="shared" si="28"/>
        <v>0</v>
      </c>
      <c r="T29" s="486">
        <f t="shared" si="28"/>
        <v>1</v>
      </c>
      <c r="U29" s="486">
        <f t="shared" si="28"/>
        <v>2</v>
      </c>
      <c r="V29" s="629">
        <f t="shared" si="28"/>
        <v>1</v>
      </c>
      <c r="W29" s="629">
        <f t="shared" si="28"/>
        <v>1</v>
      </c>
      <c r="X29" s="629">
        <f t="shared" si="28"/>
        <v>0</v>
      </c>
      <c r="Y29" s="629">
        <f t="shared" si="28"/>
        <v>1</v>
      </c>
      <c r="Z29" s="629">
        <f t="shared" si="28"/>
        <v>1</v>
      </c>
      <c r="AA29" s="486">
        <f t="shared" si="28"/>
        <v>2</v>
      </c>
      <c r="AB29" s="486">
        <f t="shared" si="28"/>
        <v>0</v>
      </c>
      <c r="AC29" s="629">
        <f t="shared" si="28"/>
        <v>2</v>
      </c>
      <c r="AD29" s="486">
        <f t="shared" si="28"/>
        <v>0</v>
      </c>
      <c r="AE29" s="629">
        <f t="shared" si="28"/>
        <v>1</v>
      </c>
      <c r="AF29" s="629">
        <f t="shared" si="28"/>
        <v>0</v>
      </c>
      <c r="AG29" s="629">
        <f t="shared" si="28"/>
        <v>1</v>
      </c>
      <c r="AH29" s="486">
        <f t="shared" si="28"/>
        <v>2</v>
      </c>
      <c r="AI29" s="486">
        <f t="shared" si="28"/>
        <v>1</v>
      </c>
      <c r="AJ29" s="629">
        <f t="shared" si="28"/>
        <v>2</v>
      </c>
      <c r="AK29" s="629">
        <f t="shared" si="28"/>
        <v>1</v>
      </c>
      <c r="AL29" s="629">
        <f t="shared" si="28"/>
        <v>1</v>
      </c>
      <c r="AM29" s="372">
        <f t="shared" si="26"/>
        <v>25</v>
      </c>
      <c r="AN29" s="372"/>
      <c r="AO29" s="372">
        <f t="shared" si="27"/>
        <v>50</v>
      </c>
      <c r="AP29" s="372"/>
      <c r="AQ29" s="361">
        <f t="shared" ref="AQ29:AQ40" si="29">AO29*$AQ$26</f>
        <v>50000</v>
      </c>
      <c r="AW29" s="372"/>
      <c r="AX29" s="372"/>
      <c r="AY29" s="372"/>
      <c r="AZ29" s="372"/>
      <c r="BA29" s="372"/>
      <c r="BB29" s="372"/>
      <c r="BC29" s="372"/>
    </row>
    <row r="30" spans="1:55" ht="14.25" customHeight="1" x14ac:dyDescent="0.15">
      <c r="A30" s="372"/>
      <c r="B30" s="372"/>
      <c r="C30" s="667"/>
      <c r="D30" s="373" t="s">
        <v>187</v>
      </c>
      <c r="E30" s="373"/>
      <c r="F30" s="373"/>
      <c r="G30" s="373">
        <v>9</v>
      </c>
      <c r="H30" s="629">
        <f t="shared" ref="H30:AL30" si="30">COUNTIF(H6:H15,"D")</f>
        <v>0</v>
      </c>
      <c r="I30" s="629">
        <f t="shared" si="30"/>
        <v>0</v>
      </c>
      <c r="J30" s="629">
        <f t="shared" si="30"/>
        <v>0</v>
      </c>
      <c r="K30" s="629">
        <f t="shared" si="30"/>
        <v>0</v>
      </c>
      <c r="L30" s="629">
        <f t="shared" si="30"/>
        <v>0</v>
      </c>
      <c r="M30" s="486">
        <f t="shared" si="30"/>
        <v>0</v>
      </c>
      <c r="N30" s="486">
        <f t="shared" si="30"/>
        <v>0</v>
      </c>
      <c r="O30" s="629">
        <f t="shared" si="30"/>
        <v>0</v>
      </c>
      <c r="P30" s="629">
        <f t="shared" si="30"/>
        <v>0</v>
      </c>
      <c r="Q30" s="629">
        <f t="shared" si="30"/>
        <v>0</v>
      </c>
      <c r="R30" s="486">
        <f t="shared" si="30"/>
        <v>0</v>
      </c>
      <c r="S30" s="629">
        <f t="shared" si="30"/>
        <v>0</v>
      </c>
      <c r="T30" s="486">
        <f t="shared" si="30"/>
        <v>0</v>
      </c>
      <c r="U30" s="486">
        <f t="shared" si="30"/>
        <v>0</v>
      </c>
      <c r="V30" s="629">
        <f t="shared" si="30"/>
        <v>0</v>
      </c>
      <c r="W30" s="629">
        <f t="shared" si="30"/>
        <v>0</v>
      </c>
      <c r="X30" s="629">
        <f t="shared" si="30"/>
        <v>0</v>
      </c>
      <c r="Y30" s="629">
        <f t="shared" si="30"/>
        <v>0</v>
      </c>
      <c r="Z30" s="629">
        <f t="shared" si="30"/>
        <v>0</v>
      </c>
      <c r="AA30" s="486">
        <f t="shared" si="30"/>
        <v>0</v>
      </c>
      <c r="AB30" s="486">
        <f t="shared" si="30"/>
        <v>0</v>
      </c>
      <c r="AC30" s="629">
        <f t="shared" si="30"/>
        <v>0</v>
      </c>
      <c r="AD30" s="486">
        <f t="shared" si="30"/>
        <v>0</v>
      </c>
      <c r="AE30" s="629">
        <f t="shared" si="30"/>
        <v>0</v>
      </c>
      <c r="AF30" s="629">
        <f t="shared" si="30"/>
        <v>0</v>
      </c>
      <c r="AG30" s="629">
        <f t="shared" si="30"/>
        <v>0</v>
      </c>
      <c r="AH30" s="486">
        <f t="shared" si="30"/>
        <v>0</v>
      </c>
      <c r="AI30" s="486">
        <f t="shared" si="30"/>
        <v>0</v>
      </c>
      <c r="AJ30" s="629">
        <f t="shared" si="30"/>
        <v>0</v>
      </c>
      <c r="AK30" s="629">
        <f t="shared" si="30"/>
        <v>0</v>
      </c>
      <c r="AL30" s="629">
        <f t="shared" si="30"/>
        <v>0</v>
      </c>
      <c r="AM30" s="372">
        <f t="shared" si="26"/>
        <v>0</v>
      </c>
      <c r="AN30" s="372"/>
      <c r="AO30" s="372">
        <f t="shared" si="27"/>
        <v>0</v>
      </c>
      <c r="AP30" s="372"/>
      <c r="AQ30" s="361">
        <f t="shared" si="29"/>
        <v>0</v>
      </c>
      <c r="AW30" s="372"/>
      <c r="AX30" s="372"/>
      <c r="AY30" s="372"/>
      <c r="AZ30" s="372"/>
      <c r="BA30" s="372"/>
      <c r="BB30" s="372"/>
      <c r="BC30" s="372"/>
    </row>
    <row r="31" spans="1:55" ht="14.25" customHeight="1" x14ac:dyDescent="0.15">
      <c r="A31" s="372"/>
      <c r="B31" s="372"/>
      <c r="C31" s="667"/>
      <c r="D31" s="373" t="s">
        <v>188</v>
      </c>
      <c r="E31" s="373"/>
      <c r="F31" s="373"/>
      <c r="G31" s="373">
        <v>5.5</v>
      </c>
      <c r="H31" s="629">
        <f t="shared" ref="H31:AL31" si="31">COUNTIF(H6:H15,"E")</f>
        <v>0</v>
      </c>
      <c r="I31" s="629">
        <f t="shared" si="31"/>
        <v>0</v>
      </c>
      <c r="J31" s="629">
        <f t="shared" si="31"/>
        <v>0</v>
      </c>
      <c r="K31" s="629">
        <f t="shared" si="31"/>
        <v>0</v>
      </c>
      <c r="L31" s="629">
        <f t="shared" si="31"/>
        <v>0</v>
      </c>
      <c r="M31" s="486">
        <f t="shared" si="31"/>
        <v>0</v>
      </c>
      <c r="N31" s="486">
        <f t="shared" si="31"/>
        <v>0</v>
      </c>
      <c r="O31" s="629">
        <f t="shared" si="31"/>
        <v>0</v>
      </c>
      <c r="P31" s="629">
        <f t="shared" si="31"/>
        <v>0</v>
      </c>
      <c r="Q31" s="629">
        <f t="shared" si="31"/>
        <v>0</v>
      </c>
      <c r="R31" s="486">
        <f t="shared" si="31"/>
        <v>0</v>
      </c>
      <c r="S31" s="629">
        <f t="shared" si="31"/>
        <v>0</v>
      </c>
      <c r="T31" s="486">
        <f t="shared" si="31"/>
        <v>0</v>
      </c>
      <c r="U31" s="486">
        <f t="shared" si="31"/>
        <v>0</v>
      </c>
      <c r="V31" s="629">
        <f t="shared" si="31"/>
        <v>0</v>
      </c>
      <c r="W31" s="629">
        <f t="shared" si="31"/>
        <v>0</v>
      </c>
      <c r="X31" s="629">
        <f t="shared" si="31"/>
        <v>0</v>
      </c>
      <c r="Y31" s="629">
        <f t="shared" si="31"/>
        <v>0</v>
      </c>
      <c r="Z31" s="629">
        <f t="shared" si="31"/>
        <v>0</v>
      </c>
      <c r="AA31" s="486">
        <f t="shared" si="31"/>
        <v>0</v>
      </c>
      <c r="AB31" s="486">
        <f t="shared" si="31"/>
        <v>0</v>
      </c>
      <c r="AC31" s="629">
        <f t="shared" si="31"/>
        <v>0</v>
      </c>
      <c r="AD31" s="486">
        <f t="shared" si="31"/>
        <v>0</v>
      </c>
      <c r="AE31" s="629">
        <f t="shared" si="31"/>
        <v>0</v>
      </c>
      <c r="AF31" s="629">
        <f t="shared" si="31"/>
        <v>0</v>
      </c>
      <c r="AG31" s="629">
        <f t="shared" si="31"/>
        <v>0</v>
      </c>
      <c r="AH31" s="486">
        <f t="shared" si="31"/>
        <v>0</v>
      </c>
      <c r="AI31" s="486">
        <f t="shared" si="31"/>
        <v>0</v>
      </c>
      <c r="AJ31" s="629">
        <f t="shared" si="31"/>
        <v>0</v>
      </c>
      <c r="AK31" s="629">
        <f t="shared" si="31"/>
        <v>0</v>
      </c>
      <c r="AL31" s="629">
        <f t="shared" si="31"/>
        <v>0</v>
      </c>
      <c r="AM31" s="372">
        <f t="shared" si="26"/>
        <v>0</v>
      </c>
      <c r="AN31" s="372"/>
      <c r="AO31" s="372">
        <f t="shared" si="27"/>
        <v>0</v>
      </c>
      <c r="AP31" s="372"/>
      <c r="AQ31" s="361">
        <f t="shared" si="29"/>
        <v>0</v>
      </c>
      <c r="AW31" s="372"/>
      <c r="AX31" s="372"/>
      <c r="AY31" s="372"/>
      <c r="AZ31" s="372"/>
      <c r="BA31" s="372"/>
      <c r="BB31" s="372"/>
      <c r="BC31" s="372"/>
    </row>
    <row r="32" spans="1:55" ht="14.25" customHeight="1" x14ac:dyDescent="0.15">
      <c r="A32" s="372"/>
      <c r="B32" s="372"/>
      <c r="C32" s="667"/>
      <c r="D32" s="373" t="s">
        <v>189</v>
      </c>
      <c r="E32" s="373"/>
      <c r="F32" s="373"/>
      <c r="G32" s="373">
        <v>7</v>
      </c>
      <c r="H32" s="629">
        <f t="shared" ref="H32:AL32" si="32">COUNTIF(H6:H15,"F")</f>
        <v>0</v>
      </c>
      <c r="I32" s="629">
        <f t="shared" si="32"/>
        <v>0</v>
      </c>
      <c r="J32" s="629">
        <f t="shared" si="32"/>
        <v>0</v>
      </c>
      <c r="K32" s="629">
        <f t="shared" si="32"/>
        <v>1</v>
      </c>
      <c r="L32" s="629">
        <f t="shared" si="32"/>
        <v>0</v>
      </c>
      <c r="M32" s="486">
        <f t="shared" si="32"/>
        <v>0</v>
      </c>
      <c r="N32" s="486">
        <f t="shared" si="32"/>
        <v>0</v>
      </c>
      <c r="O32" s="629">
        <f t="shared" si="32"/>
        <v>0</v>
      </c>
      <c r="P32" s="629">
        <f t="shared" si="32"/>
        <v>0</v>
      </c>
      <c r="Q32" s="629">
        <f t="shared" si="32"/>
        <v>0</v>
      </c>
      <c r="R32" s="486">
        <f t="shared" si="32"/>
        <v>0</v>
      </c>
      <c r="S32" s="629">
        <f t="shared" si="32"/>
        <v>0</v>
      </c>
      <c r="T32" s="486">
        <f t="shared" si="32"/>
        <v>0</v>
      </c>
      <c r="U32" s="486">
        <f t="shared" si="32"/>
        <v>0</v>
      </c>
      <c r="V32" s="629">
        <f t="shared" si="32"/>
        <v>0</v>
      </c>
      <c r="W32" s="629">
        <f t="shared" si="32"/>
        <v>0</v>
      </c>
      <c r="X32" s="629">
        <f t="shared" si="32"/>
        <v>0</v>
      </c>
      <c r="Y32" s="629">
        <f t="shared" si="32"/>
        <v>0</v>
      </c>
      <c r="Z32" s="629">
        <f t="shared" si="32"/>
        <v>0</v>
      </c>
      <c r="AA32" s="486">
        <f t="shared" si="32"/>
        <v>0</v>
      </c>
      <c r="AB32" s="486">
        <f t="shared" si="32"/>
        <v>0</v>
      </c>
      <c r="AC32" s="629">
        <f t="shared" si="32"/>
        <v>0</v>
      </c>
      <c r="AD32" s="486">
        <f t="shared" si="32"/>
        <v>0</v>
      </c>
      <c r="AE32" s="629">
        <f t="shared" si="32"/>
        <v>0</v>
      </c>
      <c r="AF32" s="629">
        <f t="shared" si="32"/>
        <v>0</v>
      </c>
      <c r="AG32" s="629">
        <f t="shared" si="32"/>
        <v>0</v>
      </c>
      <c r="AH32" s="486">
        <f t="shared" si="32"/>
        <v>0</v>
      </c>
      <c r="AI32" s="486">
        <f t="shared" si="32"/>
        <v>0</v>
      </c>
      <c r="AJ32" s="629">
        <f t="shared" si="32"/>
        <v>0</v>
      </c>
      <c r="AK32" s="629">
        <f t="shared" si="32"/>
        <v>0</v>
      </c>
      <c r="AL32" s="629">
        <f t="shared" si="32"/>
        <v>0</v>
      </c>
      <c r="AM32" s="372">
        <f t="shared" si="26"/>
        <v>1</v>
      </c>
      <c r="AN32" s="372"/>
      <c r="AO32" s="372">
        <f t="shared" si="27"/>
        <v>7</v>
      </c>
      <c r="AP32" s="372"/>
      <c r="AQ32" s="361">
        <f t="shared" si="29"/>
        <v>7000</v>
      </c>
      <c r="AW32" s="372"/>
      <c r="AX32" s="372"/>
      <c r="AY32" s="372"/>
      <c r="AZ32" s="372"/>
      <c r="BA32" s="372"/>
      <c r="BB32" s="372"/>
      <c r="BC32" s="372"/>
    </row>
    <row r="33" spans="1:55" ht="14.25" customHeight="1" x14ac:dyDescent="0.15">
      <c r="A33" s="372"/>
      <c r="B33" s="372"/>
      <c r="C33" s="667"/>
      <c r="D33" s="373" t="s">
        <v>190</v>
      </c>
      <c r="E33" s="373"/>
      <c r="F33" s="373"/>
      <c r="G33" s="373">
        <v>3</v>
      </c>
      <c r="H33" s="629">
        <f t="shared" ref="H33:AL33" si="33">COUNTIF(H6:H15,"G")</f>
        <v>0</v>
      </c>
      <c r="I33" s="629">
        <f t="shared" si="33"/>
        <v>0</v>
      </c>
      <c r="J33" s="629">
        <f t="shared" si="33"/>
        <v>0</v>
      </c>
      <c r="K33" s="629">
        <f t="shared" si="33"/>
        <v>0</v>
      </c>
      <c r="L33" s="629">
        <f t="shared" si="33"/>
        <v>0</v>
      </c>
      <c r="M33" s="486">
        <f t="shared" si="33"/>
        <v>0</v>
      </c>
      <c r="N33" s="486">
        <f t="shared" si="33"/>
        <v>0</v>
      </c>
      <c r="O33" s="629">
        <f t="shared" si="33"/>
        <v>0</v>
      </c>
      <c r="P33" s="629">
        <f t="shared" si="33"/>
        <v>0</v>
      </c>
      <c r="Q33" s="629">
        <f t="shared" si="33"/>
        <v>0</v>
      </c>
      <c r="R33" s="486">
        <f t="shared" si="33"/>
        <v>0</v>
      </c>
      <c r="S33" s="629">
        <f t="shared" si="33"/>
        <v>0</v>
      </c>
      <c r="T33" s="486">
        <f t="shared" si="33"/>
        <v>0</v>
      </c>
      <c r="U33" s="486">
        <f t="shared" si="33"/>
        <v>0</v>
      </c>
      <c r="V33" s="629">
        <f t="shared" si="33"/>
        <v>0</v>
      </c>
      <c r="W33" s="629">
        <f t="shared" si="33"/>
        <v>0</v>
      </c>
      <c r="X33" s="629">
        <f t="shared" si="33"/>
        <v>0</v>
      </c>
      <c r="Y33" s="629">
        <f t="shared" si="33"/>
        <v>0</v>
      </c>
      <c r="Z33" s="629">
        <f t="shared" si="33"/>
        <v>0</v>
      </c>
      <c r="AA33" s="486">
        <f t="shared" si="33"/>
        <v>0</v>
      </c>
      <c r="AB33" s="486">
        <f t="shared" si="33"/>
        <v>0</v>
      </c>
      <c r="AC33" s="629">
        <f t="shared" si="33"/>
        <v>0</v>
      </c>
      <c r="AD33" s="486">
        <f t="shared" si="33"/>
        <v>0</v>
      </c>
      <c r="AE33" s="629">
        <f t="shared" si="33"/>
        <v>0</v>
      </c>
      <c r="AF33" s="629">
        <f t="shared" si="33"/>
        <v>0</v>
      </c>
      <c r="AG33" s="629">
        <f t="shared" si="33"/>
        <v>0</v>
      </c>
      <c r="AH33" s="486">
        <f t="shared" si="33"/>
        <v>0</v>
      </c>
      <c r="AI33" s="486">
        <f t="shared" si="33"/>
        <v>0</v>
      </c>
      <c r="AJ33" s="629">
        <f t="shared" si="33"/>
        <v>0</v>
      </c>
      <c r="AK33" s="629">
        <f t="shared" si="33"/>
        <v>0</v>
      </c>
      <c r="AL33" s="629">
        <f t="shared" si="33"/>
        <v>0</v>
      </c>
      <c r="AM33" s="372">
        <f t="shared" si="26"/>
        <v>0</v>
      </c>
      <c r="AN33" s="372"/>
      <c r="AO33" s="372">
        <f t="shared" si="27"/>
        <v>0</v>
      </c>
      <c r="AP33" s="372"/>
      <c r="AQ33" s="361">
        <f t="shared" si="29"/>
        <v>0</v>
      </c>
      <c r="AW33" s="372"/>
      <c r="AX33" s="372"/>
      <c r="AY33" s="372"/>
      <c r="AZ33" s="372"/>
      <c r="BA33" s="372"/>
      <c r="BB33" s="372"/>
      <c r="BC33" s="372"/>
    </row>
    <row r="34" spans="1:55" ht="14.25" customHeight="1" x14ac:dyDescent="0.15">
      <c r="A34" s="372"/>
      <c r="B34" s="372"/>
      <c r="C34" s="667"/>
      <c r="D34" s="373" t="s">
        <v>191</v>
      </c>
      <c r="E34" s="373"/>
      <c r="F34" s="373"/>
      <c r="G34" s="373">
        <v>4</v>
      </c>
      <c r="H34" s="629">
        <f t="shared" ref="H34:AL34" si="34">COUNTIF(H6:H15,"H")</f>
        <v>0</v>
      </c>
      <c r="I34" s="629">
        <f t="shared" si="34"/>
        <v>0</v>
      </c>
      <c r="J34" s="629">
        <f t="shared" si="34"/>
        <v>0</v>
      </c>
      <c r="K34" s="629">
        <f t="shared" si="34"/>
        <v>0</v>
      </c>
      <c r="L34" s="629">
        <f t="shared" si="34"/>
        <v>0</v>
      </c>
      <c r="M34" s="486">
        <f t="shared" si="34"/>
        <v>0</v>
      </c>
      <c r="N34" s="486">
        <f t="shared" si="34"/>
        <v>0</v>
      </c>
      <c r="O34" s="629">
        <f t="shared" si="34"/>
        <v>0</v>
      </c>
      <c r="P34" s="629">
        <f t="shared" si="34"/>
        <v>0</v>
      </c>
      <c r="Q34" s="629">
        <f t="shared" si="34"/>
        <v>0</v>
      </c>
      <c r="R34" s="486">
        <f t="shared" si="34"/>
        <v>0</v>
      </c>
      <c r="S34" s="629">
        <f t="shared" si="34"/>
        <v>0</v>
      </c>
      <c r="T34" s="486">
        <f t="shared" si="34"/>
        <v>0</v>
      </c>
      <c r="U34" s="486">
        <f t="shared" si="34"/>
        <v>0</v>
      </c>
      <c r="V34" s="629">
        <f t="shared" si="34"/>
        <v>0</v>
      </c>
      <c r="W34" s="629">
        <f t="shared" si="34"/>
        <v>0</v>
      </c>
      <c r="X34" s="629">
        <f t="shared" si="34"/>
        <v>0</v>
      </c>
      <c r="Y34" s="629">
        <f t="shared" si="34"/>
        <v>0</v>
      </c>
      <c r="Z34" s="629">
        <f t="shared" si="34"/>
        <v>0</v>
      </c>
      <c r="AA34" s="486">
        <f t="shared" si="34"/>
        <v>0</v>
      </c>
      <c r="AB34" s="486">
        <f t="shared" si="34"/>
        <v>0</v>
      </c>
      <c r="AC34" s="629">
        <f t="shared" si="34"/>
        <v>0</v>
      </c>
      <c r="AD34" s="486">
        <f t="shared" si="34"/>
        <v>0</v>
      </c>
      <c r="AE34" s="629">
        <f t="shared" si="34"/>
        <v>0</v>
      </c>
      <c r="AF34" s="629">
        <f t="shared" si="34"/>
        <v>0</v>
      </c>
      <c r="AG34" s="629">
        <f t="shared" si="34"/>
        <v>0</v>
      </c>
      <c r="AH34" s="486">
        <f t="shared" si="34"/>
        <v>0</v>
      </c>
      <c r="AI34" s="486">
        <f t="shared" si="34"/>
        <v>0</v>
      </c>
      <c r="AJ34" s="629">
        <f t="shared" si="34"/>
        <v>0</v>
      </c>
      <c r="AK34" s="629">
        <f t="shared" si="34"/>
        <v>0</v>
      </c>
      <c r="AL34" s="629">
        <f t="shared" si="34"/>
        <v>0</v>
      </c>
      <c r="AM34" s="372">
        <f t="shared" si="26"/>
        <v>0</v>
      </c>
      <c r="AN34" s="372"/>
      <c r="AO34" s="372">
        <f t="shared" si="27"/>
        <v>0</v>
      </c>
      <c r="AP34" s="372"/>
      <c r="AQ34" s="361">
        <f t="shared" si="29"/>
        <v>0</v>
      </c>
      <c r="AW34" s="372"/>
      <c r="AX34" s="372"/>
      <c r="AY34" s="372"/>
      <c r="AZ34" s="372"/>
      <c r="BA34" s="372"/>
      <c r="BB34" s="372"/>
      <c r="BC34" s="372"/>
    </row>
    <row r="35" spans="1:55" ht="14.25" customHeight="1" x14ac:dyDescent="0.15">
      <c r="A35" s="372"/>
      <c r="B35" s="372"/>
      <c r="C35" s="667"/>
      <c r="D35" s="373" t="s">
        <v>192</v>
      </c>
      <c r="E35" s="373"/>
      <c r="F35" s="373"/>
      <c r="G35" s="373">
        <v>3</v>
      </c>
      <c r="H35" s="629">
        <f t="shared" ref="H35:AL35" si="35">COUNTIF(H6:H15,"I")</f>
        <v>0</v>
      </c>
      <c r="I35" s="629">
        <f t="shared" si="35"/>
        <v>0</v>
      </c>
      <c r="J35" s="629">
        <f t="shared" si="35"/>
        <v>0</v>
      </c>
      <c r="K35" s="629">
        <f t="shared" si="35"/>
        <v>0</v>
      </c>
      <c r="L35" s="629">
        <f t="shared" si="35"/>
        <v>0</v>
      </c>
      <c r="M35" s="486">
        <f t="shared" si="35"/>
        <v>0</v>
      </c>
      <c r="N35" s="486">
        <f t="shared" si="35"/>
        <v>0</v>
      </c>
      <c r="O35" s="629">
        <f t="shared" si="35"/>
        <v>0</v>
      </c>
      <c r="P35" s="629">
        <f t="shared" si="35"/>
        <v>0</v>
      </c>
      <c r="Q35" s="629">
        <f t="shared" si="35"/>
        <v>0</v>
      </c>
      <c r="R35" s="486">
        <f t="shared" si="35"/>
        <v>0</v>
      </c>
      <c r="S35" s="629">
        <f t="shared" si="35"/>
        <v>0</v>
      </c>
      <c r="T35" s="486">
        <f t="shared" si="35"/>
        <v>0</v>
      </c>
      <c r="U35" s="486">
        <f t="shared" si="35"/>
        <v>0</v>
      </c>
      <c r="V35" s="629">
        <f t="shared" si="35"/>
        <v>0</v>
      </c>
      <c r="W35" s="629">
        <f t="shared" si="35"/>
        <v>0</v>
      </c>
      <c r="X35" s="629">
        <f t="shared" si="35"/>
        <v>0</v>
      </c>
      <c r="Y35" s="629">
        <f t="shared" si="35"/>
        <v>0</v>
      </c>
      <c r="Z35" s="629">
        <f t="shared" si="35"/>
        <v>0</v>
      </c>
      <c r="AA35" s="486">
        <f t="shared" si="35"/>
        <v>0</v>
      </c>
      <c r="AB35" s="486">
        <f t="shared" si="35"/>
        <v>0</v>
      </c>
      <c r="AC35" s="629">
        <f t="shared" si="35"/>
        <v>0</v>
      </c>
      <c r="AD35" s="486">
        <f t="shared" si="35"/>
        <v>0</v>
      </c>
      <c r="AE35" s="629">
        <f t="shared" si="35"/>
        <v>0</v>
      </c>
      <c r="AF35" s="629">
        <f t="shared" si="35"/>
        <v>0</v>
      </c>
      <c r="AG35" s="629">
        <f t="shared" si="35"/>
        <v>0</v>
      </c>
      <c r="AH35" s="486">
        <f t="shared" si="35"/>
        <v>0</v>
      </c>
      <c r="AI35" s="486">
        <f t="shared" si="35"/>
        <v>0</v>
      </c>
      <c r="AJ35" s="629">
        <f t="shared" si="35"/>
        <v>0</v>
      </c>
      <c r="AK35" s="629">
        <f t="shared" si="35"/>
        <v>0</v>
      </c>
      <c r="AL35" s="629">
        <f t="shared" si="35"/>
        <v>0</v>
      </c>
      <c r="AM35" s="372">
        <f t="shared" si="26"/>
        <v>0</v>
      </c>
      <c r="AN35" s="372"/>
      <c r="AO35" s="372">
        <f t="shared" si="27"/>
        <v>0</v>
      </c>
      <c r="AP35" s="372"/>
      <c r="AQ35" s="361">
        <f t="shared" si="29"/>
        <v>0</v>
      </c>
      <c r="AW35" s="372"/>
      <c r="AX35" s="372"/>
      <c r="AY35" s="372"/>
      <c r="AZ35" s="372"/>
      <c r="BA35" s="372"/>
      <c r="BB35" s="372"/>
      <c r="BC35" s="372"/>
    </row>
    <row r="36" spans="1:55" ht="14.25" customHeight="1" x14ac:dyDescent="0.15">
      <c r="A36" s="372"/>
      <c r="B36" s="372"/>
      <c r="C36" s="667"/>
      <c r="D36" s="373" t="s">
        <v>193</v>
      </c>
      <c r="E36" s="373"/>
      <c r="F36" s="373"/>
      <c r="G36" s="373">
        <v>8</v>
      </c>
      <c r="H36" s="629">
        <f t="shared" ref="H36:AL36" si="36">COUNTIF(H6:H15,"J")</f>
        <v>0</v>
      </c>
      <c r="I36" s="629">
        <f t="shared" si="36"/>
        <v>0</v>
      </c>
      <c r="J36" s="629">
        <f t="shared" si="36"/>
        <v>0</v>
      </c>
      <c r="K36" s="629">
        <f t="shared" si="36"/>
        <v>0</v>
      </c>
      <c r="L36" s="629">
        <f t="shared" si="36"/>
        <v>0</v>
      </c>
      <c r="M36" s="486">
        <f t="shared" si="36"/>
        <v>0</v>
      </c>
      <c r="N36" s="486">
        <f t="shared" si="36"/>
        <v>0</v>
      </c>
      <c r="O36" s="629">
        <f t="shared" si="36"/>
        <v>0</v>
      </c>
      <c r="P36" s="629">
        <f t="shared" si="36"/>
        <v>0</v>
      </c>
      <c r="Q36" s="629">
        <f t="shared" si="36"/>
        <v>0</v>
      </c>
      <c r="R36" s="486">
        <f t="shared" si="36"/>
        <v>0</v>
      </c>
      <c r="S36" s="629">
        <f t="shared" si="36"/>
        <v>0</v>
      </c>
      <c r="T36" s="486">
        <f t="shared" si="36"/>
        <v>0</v>
      </c>
      <c r="U36" s="486">
        <f t="shared" si="36"/>
        <v>0</v>
      </c>
      <c r="V36" s="629">
        <f t="shared" si="36"/>
        <v>0</v>
      </c>
      <c r="W36" s="629">
        <f t="shared" si="36"/>
        <v>0</v>
      </c>
      <c r="X36" s="629">
        <f t="shared" si="36"/>
        <v>0</v>
      </c>
      <c r="Y36" s="629">
        <f t="shared" si="36"/>
        <v>0</v>
      </c>
      <c r="Z36" s="629">
        <f t="shared" si="36"/>
        <v>0</v>
      </c>
      <c r="AA36" s="486">
        <f t="shared" si="36"/>
        <v>0</v>
      </c>
      <c r="AB36" s="486">
        <f t="shared" si="36"/>
        <v>0</v>
      </c>
      <c r="AC36" s="629">
        <f t="shared" si="36"/>
        <v>0</v>
      </c>
      <c r="AD36" s="486">
        <f t="shared" si="36"/>
        <v>0</v>
      </c>
      <c r="AE36" s="629">
        <f t="shared" si="36"/>
        <v>0</v>
      </c>
      <c r="AF36" s="629">
        <f t="shared" si="36"/>
        <v>0</v>
      </c>
      <c r="AG36" s="629">
        <f t="shared" si="36"/>
        <v>0</v>
      </c>
      <c r="AH36" s="486">
        <f t="shared" si="36"/>
        <v>0</v>
      </c>
      <c r="AI36" s="486">
        <f t="shared" si="36"/>
        <v>0</v>
      </c>
      <c r="AJ36" s="629">
        <f t="shared" si="36"/>
        <v>0</v>
      </c>
      <c r="AK36" s="629">
        <f t="shared" si="36"/>
        <v>0</v>
      </c>
      <c r="AL36" s="629">
        <f t="shared" si="36"/>
        <v>0</v>
      </c>
      <c r="AM36" s="372">
        <f t="shared" si="26"/>
        <v>0</v>
      </c>
      <c r="AN36" s="372"/>
      <c r="AO36" s="372">
        <f t="shared" si="27"/>
        <v>0</v>
      </c>
      <c r="AP36" s="372"/>
      <c r="AQ36" s="361">
        <f t="shared" si="29"/>
        <v>0</v>
      </c>
      <c r="AW36" s="372"/>
      <c r="AX36" s="372"/>
      <c r="AY36" s="372"/>
      <c r="AZ36" s="372"/>
      <c r="BA36" s="372"/>
      <c r="BB36" s="372"/>
      <c r="BC36" s="372"/>
    </row>
    <row r="37" spans="1:55" ht="14.25" customHeight="1" x14ac:dyDescent="0.15">
      <c r="A37" s="372"/>
      <c r="B37" s="372"/>
      <c r="C37" s="668"/>
      <c r="D37" s="373" t="s">
        <v>194</v>
      </c>
      <c r="E37" s="373"/>
      <c r="F37" s="373"/>
      <c r="G37" s="373">
        <v>4</v>
      </c>
      <c r="H37" s="629">
        <f t="shared" ref="H37:AL37" si="37">COUNTIF(H6:H15,"K")</f>
        <v>0</v>
      </c>
      <c r="I37" s="629">
        <f t="shared" si="37"/>
        <v>0</v>
      </c>
      <c r="J37" s="629">
        <f t="shared" si="37"/>
        <v>0</v>
      </c>
      <c r="K37" s="629">
        <f t="shared" si="37"/>
        <v>0</v>
      </c>
      <c r="L37" s="629">
        <f t="shared" si="37"/>
        <v>0</v>
      </c>
      <c r="M37" s="486">
        <f t="shared" si="37"/>
        <v>0</v>
      </c>
      <c r="N37" s="486">
        <f t="shared" si="37"/>
        <v>0</v>
      </c>
      <c r="O37" s="629">
        <f t="shared" si="37"/>
        <v>0</v>
      </c>
      <c r="P37" s="629">
        <f t="shared" si="37"/>
        <v>0</v>
      </c>
      <c r="Q37" s="629">
        <f t="shared" si="37"/>
        <v>0</v>
      </c>
      <c r="R37" s="486">
        <f t="shared" si="37"/>
        <v>0</v>
      </c>
      <c r="S37" s="629">
        <f t="shared" si="37"/>
        <v>0</v>
      </c>
      <c r="T37" s="486">
        <f t="shared" si="37"/>
        <v>0</v>
      </c>
      <c r="U37" s="486">
        <f t="shared" si="37"/>
        <v>0</v>
      </c>
      <c r="V37" s="629">
        <f t="shared" si="37"/>
        <v>0</v>
      </c>
      <c r="W37" s="629">
        <f t="shared" si="37"/>
        <v>0</v>
      </c>
      <c r="X37" s="629">
        <f t="shared" si="37"/>
        <v>0</v>
      </c>
      <c r="Y37" s="629">
        <f t="shared" si="37"/>
        <v>0</v>
      </c>
      <c r="Z37" s="629">
        <f t="shared" si="37"/>
        <v>0</v>
      </c>
      <c r="AA37" s="486">
        <f t="shared" si="37"/>
        <v>0</v>
      </c>
      <c r="AB37" s="486">
        <f t="shared" si="37"/>
        <v>0</v>
      </c>
      <c r="AC37" s="629">
        <f t="shared" si="37"/>
        <v>0</v>
      </c>
      <c r="AD37" s="486">
        <f t="shared" si="37"/>
        <v>0</v>
      </c>
      <c r="AE37" s="629">
        <f t="shared" si="37"/>
        <v>0</v>
      </c>
      <c r="AF37" s="629">
        <f t="shared" si="37"/>
        <v>0</v>
      </c>
      <c r="AG37" s="629">
        <f t="shared" si="37"/>
        <v>0</v>
      </c>
      <c r="AH37" s="486">
        <f t="shared" si="37"/>
        <v>0</v>
      </c>
      <c r="AI37" s="486">
        <f t="shared" si="37"/>
        <v>0</v>
      </c>
      <c r="AJ37" s="629">
        <f t="shared" si="37"/>
        <v>0</v>
      </c>
      <c r="AK37" s="629">
        <f t="shared" si="37"/>
        <v>0</v>
      </c>
      <c r="AL37" s="629">
        <f t="shared" si="37"/>
        <v>0</v>
      </c>
      <c r="AM37" s="372">
        <f t="shared" si="26"/>
        <v>0</v>
      </c>
      <c r="AN37" s="372"/>
      <c r="AO37" s="372">
        <f>AM37*G37</f>
        <v>0</v>
      </c>
      <c r="AP37" s="372"/>
      <c r="AW37" s="372"/>
      <c r="AX37" s="372"/>
      <c r="AY37" s="372"/>
      <c r="AZ37" s="372"/>
      <c r="BA37" s="372"/>
      <c r="BB37" s="372"/>
      <c r="BC37" s="372"/>
    </row>
    <row r="38" spans="1:55" ht="14.25" customHeight="1" x14ac:dyDescent="0.15">
      <c r="A38" s="372"/>
      <c r="B38" s="372"/>
      <c r="C38" s="668"/>
      <c r="D38" s="373" t="s">
        <v>195</v>
      </c>
      <c r="E38" s="373"/>
      <c r="F38" s="373"/>
      <c r="G38" s="373">
        <v>5</v>
      </c>
      <c r="H38" s="629">
        <f t="shared" ref="H38:AL38" si="38">COUNTIF(H6:H15,"L")</f>
        <v>0</v>
      </c>
      <c r="I38" s="629">
        <f t="shared" si="38"/>
        <v>0</v>
      </c>
      <c r="J38" s="629">
        <f t="shared" si="38"/>
        <v>0</v>
      </c>
      <c r="K38" s="629">
        <f t="shared" si="38"/>
        <v>0</v>
      </c>
      <c r="L38" s="629">
        <f t="shared" si="38"/>
        <v>0</v>
      </c>
      <c r="M38" s="486">
        <f t="shared" si="38"/>
        <v>0</v>
      </c>
      <c r="N38" s="486">
        <f t="shared" si="38"/>
        <v>0</v>
      </c>
      <c r="O38" s="629">
        <f t="shared" si="38"/>
        <v>0</v>
      </c>
      <c r="P38" s="629">
        <f t="shared" si="38"/>
        <v>0</v>
      </c>
      <c r="Q38" s="629">
        <f t="shared" si="38"/>
        <v>0</v>
      </c>
      <c r="R38" s="486">
        <f t="shared" si="38"/>
        <v>0</v>
      </c>
      <c r="S38" s="629">
        <f t="shared" si="38"/>
        <v>0</v>
      </c>
      <c r="T38" s="486">
        <f t="shared" si="38"/>
        <v>0</v>
      </c>
      <c r="U38" s="486">
        <f t="shared" si="38"/>
        <v>0</v>
      </c>
      <c r="V38" s="629">
        <f t="shared" si="38"/>
        <v>0</v>
      </c>
      <c r="W38" s="629">
        <f t="shared" si="38"/>
        <v>0</v>
      </c>
      <c r="X38" s="629">
        <f t="shared" si="38"/>
        <v>0</v>
      </c>
      <c r="Y38" s="629">
        <f t="shared" si="38"/>
        <v>0</v>
      </c>
      <c r="Z38" s="629">
        <f t="shared" si="38"/>
        <v>0</v>
      </c>
      <c r="AA38" s="486">
        <f t="shared" si="38"/>
        <v>0</v>
      </c>
      <c r="AB38" s="486">
        <f t="shared" si="38"/>
        <v>0</v>
      </c>
      <c r="AC38" s="629">
        <f t="shared" si="38"/>
        <v>0</v>
      </c>
      <c r="AD38" s="486">
        <f t="shared" si="38"/>
        <v>0</v>
      </c>
      <c r="AE38" s="629">
        <f t="shared" si="38"/>
        <v>0</v>
      </c>
      <c r="AF38" s="629">
        <f t="shared" si="38"/>
        <v>0</v>
      </c>
      <c r="AG38" s="629">
        <f t="shared" si="38"/>
        <v>0</v>
      </c>
      <c r="AH38" s="486">
        <f t="shared" si="38"/>
        <v>0</v>
      </c>
      <c r="AI38" s="486">
        <f t="shared" si="38"/>
        <v>0</v>
      </c>
      <c r="AJ38" s="629">
        <f t="shared" si="38"/>
        <v>0</v>
      </c>
      <c r="AK38" s="629">
        <f t="shared" si="38"/>
        <v>0</v>
      </c>
      <c r="AL38" s="629">
        <f t="shared" si="38"/>
        <v>0</v>
      </c>
      <c r="AM38" s="372">
        <f t="shared" si="26"/>
        <v>0</v>
      </c>
      <c r="AN38" s="372"/>
      <c r="AO38" s="372"/>
      <c r="AP38" s="372"/>
      <c r="AW38" s="372"/>
      <c r="AX38" s="372"/>
      <c r="AY38" s="372"/>
      <c r="AZ38" s="372"/>
      <c r="BA38" s="372"/>
      <c r="BB38" s="372"/>
      <c r="BC38" s="372"/>
    </row>
    <row r="39" spans="1:55" ht="14.25" customHeight="1" x14ac:dyDescent="0.15">
      <c r="A39" s="372"/>
      <c r="B39" s="372"/>
      <c r="C39" s="668"/>
      <c r="D39" s="373" t="s">
        <v>196</v>
      </c>
      <c r="E39" s="373"/>
      <c r="F39" s="373"/>
      <c r="G39" s="373">
        <v>6</v>
      </c>
      <c r="H39" s="629">
        <f t="shared" ref="H39:AL39" si="39">COUNTIF(H6:H15,"M")</f>
        <v>0</v>
      </c>
      <c r="I39" s="629">
        <f t="shared" si="39"/>
        <v>0</v>
      </c>
      <c r="J39" s="629">
        <f t="shared" si="39"/>
        <v>0</v>
      </c>
      <c r="K39" s="629">
        <f t="shared" si="39"/>
        <v>0</v>
      </c>
      <c r="L39" s="629">
        <f t="shared" si="39"/>
        <v>0</v>
      </c>
      <c r="M39" s="486">
        <f t="shared" si="39"/>
        <v>0</v>
      </c>
      <c r="N39" s="486">
        <f t="shared" si="39"/>
        <v>0</v>
      </c>
      <c r="O39" s="629">
        <f t="shared" si="39"/>
        <v>0</v>
      </c>
      <c r="P39" s="629">
        <f t="shared" si="39"/>
        <v>0</v>
      </c>
      <c r="Q39" s="629">
        <f t="shared" si="39"/>
        <v>0</v>
      </c>
      <c r="R39" s="486">
        <f t="shared" si="39"/>
        <v>0</v>
      </c>
      <c r="S39" s="629">
        <f t="shared" si="39"/>
        <v>0</v>
      </c>
      <c r="T39" s="486">
        <f t="shared" si="39"/>
        <v>0</v>
      </c>
      <c r="U39" s="486">
        <f t="shared" si="39"/>
        <v>0</v>
      </c>
      <c r="V39" s="629">
        <f t="shared" si="39"/>
        <v>0</v>
      </c>
      <c r="W39" s="629">
        <f t="shared" si="39"/>
        <v>0</v>
      </c>
      <c r="X39" s="629">
        <f t="shared" si="39"/>
        <v>0</v>
      </c>
      <c r="Y39" s="629">
        <f t="shared" si="39"/>
        <v>0</v>
      </c>
      <c r="Z39" s="629">
        <f t="shared" si="39"/>
        <v>0</v>
      </c>
      <c r="AA39" s="486">
        <f t="shared" si="39"/>
        <v>0</v>
      </c>
      <c r="AB39" s="486">
        <f t="shared" si="39"/>
        <v>0</v>
      </c>
      <c r="AC39" s="629">
        <f t="shared" si="39"/>
        <v>0</v>
      </c>
      <c r="AD39" s="486">
        <f t="shared" si="39"/>
        <v>0</v>
      </c>
      <c r="AE39" s="629">
        <f t="shared" si="39"/>
        <v>0</v>
      </c>
      <c r="AF39" s="629">
        <f t="shared" si="39"/>
        <v>0</v>
      </c>
      <c r="AG39" s="629">
        <f t="shared" si="39"/>
        <v>0</v>
      </c>
      <c r="AH39" s="486">
        <f t="shared" si="39"/>
        <v>0</v>
      </c>
      <c r="AI39" s="486">
        <f t="shared" si="39"/>
        <v>0</v>
      </c>
      <c r="AJ39" s="629">
        <f t="shared" si="39"/>
        <v>0</v>
      </c>
      <c r="AK39" s="629">
        <f t="shared" si="39"/>
        <v>0</v>
      </c>
      <c r="AL39" s="629">
        <f t="shared" si="39"/>
        <v>0</v>
      </c>
      <c r="AM39" s="372">
        <f t="shared" si="26"/>
        <v>0</v>
      </c>
      <c r="AN39" s="372"/>
      <c r="AO39" s="372"/>
      <c r="AP39" s="372"/>
      <c r="AW39" s="372"/>
      <c r="AX39" s="372"/>
      <c r="AY39" s="372"/>
      <c r="AZ39" s="372"/>
      <c r="BA39" s="372"/>
      <c r="BB39" s="372"/>
      <c r="BC39" s="372"/>
    </row>
    <row r="40" spans="1:55" ht="14.25" customHeight="1" thickBot="1" x14ac:dyDescent="0.2">
      <c r="A40" s="372"/>
      <c r="B40" s="372"/>
      <c r="C40" s="669"/>
      <c r="D40" s="672" t="s">
        <v>197</v>
      </c>
      <c r="E40" s="672"/>
      <c r="F40" s="672"/>
      <c r="G40" s="672"/>
      <c r="H40" s="401">
        <f t="shared" ref="H40:AL40" si="40">COUNTIF(H6:H15,"出")</f>
        <v>0</v>
      </c>
      <c r="I40" s="401">
        <f t="shared" si="40"/>
        <v>0</v>
      </c>
      <c r="J40" s="401">
        <f t="shared" si="40"/>
        <v>0</v>
      </c>
      <c r="K40" s="401">
        <f t="shared" si="40"/>
        <v>0</v>
      </c>
      <c r="L40" s="401">
        <f t="shared" si="40"/>
        <v>0</v>
      </c>
      <c r="M40" s="499">
        <f t="shared" si="40"/>
        <v>0</v>
      </c>
      <c r="N40" s="499">
        <f t="shared" si="40"/>
        <v>0</v>
      </c>
      <c r="O40" s="401">
        <f t="shared" si="40"/>
        <v>0</v>
      </c>
      <c r="P40" s="401">
        <f t="shared" si="40"/>
        <v>0</v>
      </c>
      <c r="Q40" s="401">
        <f t="shared" si="40"/>
        <v>0</v>
      </c>
      <c r="R40" s="499">
        <f t="shared" si="40"/>
        <v>0</v>
      </c>
      <c r="S40" s="401">
        <f t="shared" si="40"/>
        <v>0</v>
      </c>
      <c r="T40" s="499">
        <f t="shared" si="40"/>
        <v>0</v>
      </c>
      <c r="U40" s="499">
        <f t="shared" si="40"/>
        <v>0</v>
      </c>
      <c r="V40" s="401">
        <f t="shared" si="40"/>
        <v>0</v>
      </c>
      <c r="W40" s="401">
        <f t="shared" si="40"/>
        <v>0</v>
      </c>
      <c r="X40" s="401">
        <f t="shared" si="40"/>
        <v>0</v>
      </c>
      <c r="Y40" s="401">
        <f t="shared" si="40"/>
        <v>0</v>
      </c>
      <c r="Z40" s="401">
        <f t="shared" si="40"/>
        <v>0</v>
      </c>
      <c r="AA40" s="499">
        <f t="shared" si="40"/>
        <v>0</v>
      </c>
      <c r="AB40" s="499">
        <f t="shared" si="40"/>
        <v>0</v>
      </c>
      <c r="AC40" s="401">
        <f t="shared" si="40"/>
        <v>0</v>
      </c>
      <c r="AD40" s="499">
        <f t="shared" si="40"/>
        <v>0</v>
      </c>
      <c r="AE40" s="401">
        <f t="shared" si="40"/>
        <v>0</v>
      </c>
      <c r="AF40" s="401">
        <f t="shared" si="40"/>
        <v>0</v>
      </c>
      <c r="AG40" s="401">
        <f t="shared" si="40"/>
        <v>0</v>
      </c>
      <c r="AH40" s="499">
        <f t="shared" si="40"/>
        <v>0</v>
      </c>
      <c r="AI40" s="499">
        <f t="shared" si="40"/>
        <v>0</v>
      </c>
      <c r="AJ40" s="401">
        <f t="shared" si="40"/>
        <v>0</v>
      </c>
      <c r="AK40" s="401">
        <f t="shared" si="40"/>
        <v>0</v>
      </c>
      <c r="AL40" s="401">
        <f t="shared" si="40"/>
        <v>0</v>
      </c>
      <c r="AM40" s="372">
        <f>SUM(H40:AL40)</f>
        <v>0</v>
      </c>
      <c r="AN40" s="372"/>
      <c r="AO40" s="372">
        <f t="shared" si="27"/>
        <v>0</v>
      </c>
      <c r="AP40" s="372"/>
      <c r="AQ40" s="361">
        <f t="shared" si="29"/>
        <v>0</v>
      </c>
      <c r="AW40" s="372"/>
      <c r="AX40" s="372"/>
      <c r="AY40" s="372"/>
      <c r="AZ40" s="372"/>
      <c r="BA40" s="372"/>
      <c r="BB40" s="372"/>
      <c r="BC40" s="372"/>
    </row>
    <row r="41" spans="1:55" x14ac:dyDescent="0.15">
      <c r="C41" s="372"/>
      <c r="D41" s="432" t="s">
        <v>26</v>
      </c>
      <c r="E41" s="433" t="s">
        <v>198</v>
      </c>
      <c r="F41" s="433"/>
      <c r="H41" s="433"/>
      <c r="I41" s="372"/>
      <c r="J41" s="372"/>
      <c r="K41" s="372"/>
      <c r="L41" s="372"/>
      <c r="M41" s="545"/>
      <c r="N41" s="545"/>
      <c r="O41" s="433"/>
      <c r="P41" s="372"/>
      <c r="Q41" s="372"/>
      <c r="R41" s="545"/>
      <c r="S41" s="433"/>
      <c r="T41" s="547"/>
      <c r="U41" s="545"/>
      <c r="V41" s="372"/>
      <c r="W41" s="372"/>
      <c r="X41" s="372"/>
      <c r="Y41" s="372"/>
      <c r="Z41" s="372"/>
      <c r="AA41" s="545"/>
      <c r="AB41" s="545"/>
      <c r="AC41" s="372"/>
      <c r="AD41" s="545"/>
      <c r="AE41" s="372"/>
      <c r="AF41" s="372"/>
      <c r="AG41" s="372"/>
      <c r="AH41" s="545"/>
      <c r="AI41" s="545"/>
      <c r="AJ41" s="372"/>
      <c r="AK41" s="372"/>
      <c r="AL41" s="372"/>
      <c r="AQ41" s="361">
        <f>SUM(AQ27:AQ40)</f>
        <v>281000</v>
      </c>
      <c r="AW41" s="372"/>
      <c r="AX41" s="372"/>
      <c r="AY41" s="372"/>
      <c r="AZ41" s="372"/>
      <c r="BA41" s="372"/>
      <c r="BB41" s="372"/>
      <c r="BC41" s="372"/>
    </row>
    <row r="42" spans="1:55" x14ac:dyDescent="0.15">
      <c r="C42" s="372"/>
      <c r="D42" s="434" t="s">
        <v>26</v>
      </c>
      <c r="E42" s="433" t="s">
        <v>199</v>
      </c>
      <c r="F42" s="433"/>
      <c r="H42" s="433"/>
      <c r="I42" s="372"/>
      <c r="J42" s="372"/>
      <c r="K42" s="372"/>
      <c r="L42" s="372"/>
      <c r="M42" s="545"/>
      <c r="N42" s="547"/>
      <c r="P42" s="372"/>
      <c r="Q42" s="372"/>
      <c r="R42" s="545"/>
      <c r="S42" s="372"/>
      <c r="T42" s="545"/>
      <c r="U42" s="545"/>
      <c r="V42" s="372"/>
      <c r="W42" s="372"/>
      <c r="X42" s="372"/>
      <c r="Y42" s="372"/>
      <c r="Z42" s="372"/>
      <c r="AA42" s="545"/>
      <c r="AB42" s="545"/>
      <c r="AC42" s="372"/>
      <c r="AD42" s="545"/>
      <c r="AE42" s="372"/>
      <c r="AF42" s="372"/>
      <c r="AG42" s="372"/>
      <c r="AH42" s="545"/>
      <c r="AI42" s="545"/>
      <c r="AJ42" s="372"/>
      <c r="AK42" s="372"/>
      <c r="AL42" s="372"/>
      <c r="AW42" s="372"/>
      <c r="AX42" s="372"/>
      <c r="AY42" s="372"/>
      <c r="AZ42" s="372"/>
      <c r="BA42" s="372"/>
      <c r="BB42" s="372"/>
      <c r="BC42" s="372"/>
    </row>
    <row r="43" spans="1:55" x14ac:dyDescent="0.15">
      <c r="C43" s="372"/>
      <c r="D43" s="434" t="s">
        <v>200</v>
      </c>
      <c r="E43" s="433" t="s">
        <v>201</v>
      </c>
      <c r="F43" s="433"/>
      <c r="H43" s="433"/>
      <c r="I43" s="372"/>
      <c r="J43" s="372"/>
      <c r="K43" s="372"/>
      <c r="L43" s="372"/>
      <c r="M43" s="545"/>
      <c r="N43" s="547"/>
      <c r="P43" s="372"/>
      <c r="Q43" s="372"/>
      <c r="R43" s="545"/>
      <c r="S43" s="372"/>
      <c r="T43" s="545"/>
      <c r="U43" s="545"/>
      <c r="V43" s="372"/>
      <c r="W43" s="372"/>
      <c r="X43" s="372"/>
      <c r="Y43" s="372"/>
      <c r="Z43" s="372"/>
      <c r="AA43" s="545"/>
      <c r="AB43" s="545"/>
      <c r="AC43" s="372"/>
      <c r="AD43" s="545"/>
      <c r="AE43" s="372"/>
      <c r="AF43" s="372"/>
      <c r="AG43" s="372"/>
      <c r="AH43" s="545"/>
      <c r="AI43" s="545"/>
      <c r="AJ43" s="372"/>
      <c r="AK43" s="372"/>
      <c r="AL43" s="372"/>
      <c r="AW43" s="372"/>
      <c r="AX43" s="372"/>
      <c r="AY43" s="372"/>
      <c r="AZ43" s="372"/>
      <c r="BA43" s="372"/>
      <c r="BB43" s="372"/>
      <c r="BC43" s="372"/>
    </row>
    <row r="45" spans="1:55" ht="13.5" customHeight="1" x14ac:dyDescent="0.15">
      <c r="D45" s="649" t="s">
        <v>126</v>
      </c>
      <c r="E45" s="649"/>
      <c r="F45" s="649" t="s">
        <v>248</v>
      </c>
      <c r="G45" s="649"/>
      <c r="H45" s="649"/>
    </row>
    <row r="46" spans="1:55" ht="13.5" customHeight="1" x14ac:dyDescent="0.15">
      <c r="D46" s="649"/>
      <c r="E46" s="649"/>
      <c r="F46" s="649"/>
      <c r="G46" s="649"/>
      <c r="H46" s="649"/>
    </row>
    <row r="47" spans="1:55" ht="13.5" customHeight="1" x14ac:dyDescent="0.15">
      <c r="D47" s="649" t="s">
        <v>129</v>
      </c>
      <c r="E47" s="649"/>
      <c r="F47" s="649" t="s">
        <v>207</v>
      </c>
      <c r="G47" s="649"/>
      <c r="H47" s="649"/>
    </row>
    <row r="48" spans="1:55" ht="13.5" customHeight="1" x14ac:dyDescent="0.15">
      <c r="D48" s="649"/>
      <c r="E48" s="649"/>
      <c r="F48" s="649"/>
      <c r="G48" s="649"/>
      <c r="H48" s="649"/>
    </row>
    <row r="49" spans="4:8" ht="13.5" customHeight="1" x14ac:dyDescent="0.15">
      <c r="D49" s="649" t="s">
        <v>128</v>
      </c>
      <c r="E49" s="649"/>
      <c r="F49" s="649" t="s">
        <v>205</v>
      </c>
      <c r="G49" s="649"/>
      <c r="H49" s="649"/>
    </row>
    <row r="50" spans="4:8" ht="13.5" customHeight="1" x14ac:dyDescent="0.15">
      <c r="D50" s="649"/>
      <c r="E50" s="649"/>
      <c r="F50" s="649"/>
      <c r="G50" s="649"/>
      <c r="H50" s="649"/>
    </row>
    <row r="51" spans="4:8" ht="13.5" customHeight="1" x14ac:dyDescent="0.15">
      <c r="D51" s="649" t="s">
        <v>130</v>
      </c>
      <c r="E51" s="649"/>
      <c r="F51" s="665" t="s">
        <v>249</v>
      </c>
      <c r="G51" s="665"/>
      <c r="H51" s="665"/>
    </row>
    <row r="52" spans="4:8" ht="13.5" customHeight="1" x14ac:dyDescent="0.15">
      <c r="D52" s="649"/>
      <c r="E52" s="649"/>
      <c r="F52" s="665"/>
      <c r="G52" s="665"/>
      <c r="H52" s="665"/>
    </row>
    <row r="53" spans="4:8" ht="13.5" customHeight="1" x14ac:dyDescent="0.15">
      <c r="D53" s="649" t="s">
        <v>131</v>
      </c>
      <c r="E53" s="649"/>
      <c r="F53" s="649" t="s">
        <v>250</v>
      </c>
      <c r="G53" s="649"/>
      <c r="H53" s="649"/>
    </row>
    <row r="54" spans="4:8" ht="13.5" customHeight="1" x14ac:dyDescent="0.15">
      <c r="D54" s="649"/>
      <c r="E54" s="649"/>
      <c r="F54" s="649"/>
      <c r="G54" s="649"/>
      <c r="H54" s="649"/>
    </row>
    <row r="55" spans="4:8" ht="13.5" customHeight="1" x14ac:dyDescent="0.15">
      <c r="D55" s="649" t="s">
        <v>127</v>
      </c>
      <c r="E55" s="649"/>
      <c r="F55" s="649" t="s">
        <v>207</v>
      </c>
      <c r="G55" s="649"/>
      <c r="H55" s="649"/>
    </row>
    <row r="56" spans="4:8" ht="13.5" customHeight="1" x14ac:dyDescent="0.15">
      <c r="D56" s="649"/>
      <c r="E56" s="649"/>
      <c r="F56" s="649"/>
      <c r="G56" s="649"/>
      <c r="H56" s="649"/>
    </row>
    <row r="57" spans="4:8" ht="13.5" customHeight="1" x14ac:dyDescent="0.15">
      <c r="D57" s="649" t="s">
        <v>146</v>
      </c>
      <c r="E57" s="649"/>
      <c r="F57" s="649" t="s">
        <v>208</v>
      </c>
      <c r="G57" s="649"/>
      <c r="H57" s="649"/>
    </row>
    <row r="58" spans="4:8" ht="13.5" customHeight="1" x14ac:dyDescent="0.15">
      <c r="D58" s="649"/>
      <c r="E58" s="649"/>
      <c r="F58" s="649"/>
      <c r="G58" s="649"/>
      <c r="H58" s="649"/>
    </row>
    <row r="59" spans="4:8" ht="13.5" customHeight="1" x14ac:dyDescent="0.15">
      <c r="D59" s="649" t="s">
        <v>147</v>
      </c>
      <c r="E59" s="649"/>
      <c r="F59" s="649" t="s">
        <v>209</v>
      </c>
      <c r="G59" s="649"/>
      <c r="H59" s="649"/>
    </row>
    <row r="60" spans="4:8" ht="13.5" customHeight="1" x14ac:dyDescent="0.15">
      <c r="D60" s="649"/>
      <c r="E60" s="649"/>
      <c r="F60" s="649"/>
      <c r="G60" s="649"/>
      <c r="H60" s="649"/>
    </row>
    <row r="61" spans="4:8" ht="13.5" customHeight="1" x14ac:dyDescent="0.15">
      <c r="D61" s="649" t="s">
        <v>142</v>
      </c>
      <c r="E61" s="649"/>
      <c r="F61" s="649" t="s">
        <v>210</v>
      </c>
      <c r="G61" s="649"/>
      <c r="H61" s="649"/>
    </row>
    <row r="62" spans="4:8" ht="13.5" customHeight="1" x14ac:dyDescent="0.15">
      <c r="D62" s="649"/>
      <c r="E62" s="649"/>
      <c r="F62" s="649"/>
      <c r="G62" s="649"/>
      <c r="H62" s="649"/>
    </row>
    <row r="64" spans="4:8" ht="13.5" customHeight="1" x14ac:dyDescent="0.15">
      <c r="D64" s="650" t="s">
        <v>211</v>
      </c>
      <c r="E64" s="651"/>
      <c r="F64" s="656"/>
      <c r="G64" s="657"/>
      <c r="H64" s="658"/>
    </row>
    <row r="65" spans="4:8" ht="13.5" customHeight="1" x14ac:dyDescent="0.15">
      <c r="D65" s="652"/>
      <c r="E65" s="653"/>
      <c r="F65" s="659"/>
      <c r="G65" s="660"/>
      <c r="H65" s="661"/>
    </row>
    <row r="66" spans="4:8" ht="13.5" customHeight="1" x14ac:dyDescent="0.15">
      <c r="D66" s="652"/>
      <c r="E66" s="653"/>
      <c r="F66" s="659"/>
      <c r="G66" s="660"/>
      <c r="H66" s="661"/>
    </row>
    <row r="67" spans="4:8" ht="13.5" customHeight="1" x14ac:dyDescent="0.15">
      <c r="D67" s="652"/>
      <c r="E67" s="653"/>
      <c r="F67" s="659"/>
      <c r="G67" s="660"/>
      <c r="H67" s="661"/>
    </row>
    <row r="68" spans="4:8" ht="13.5" customHeight="1" x14ac:dyDescent="0.15">
      <c r="D68" s="652"/>
      <c r="E68" s="653"/>
      <c r="F68" s="659"/>
      <c r="G68" s="660"/>
      <c r="H68" s="661"/>
    </row>
    <row r="69" spans="4:8" ht="13.5" customHeight="1" x14ac:dyDescent="0.15">
      <c r="D69" s="652"/>
      <c r="E69" s="653"/>
      <c r="F69" s="659"/>
      <c r="G69" s="660"/>
      <c r="H69" s="661"/>
    </row>
    <row r="70" spans="4:8" ht="13.5" customHeight="1" x14ac:dyDescent="0.15">
      <c r="D70" s="652"/>
      <c r="E70" s="653"/>
      <c r="F70" s="659"/>
      <c r="G70" s="660"/>
      <c r="H70" s="661"/>
    </row>
    <row r="71" spans="4:8" ht="13.5" customHeight="1" x14ac:dyDescent="0.15">
      <c r="D71" s="654"/>
      <c r="E71" s="655"/>
      <c r="F71" s="662"/>
      <c r="G71" s="663"/>
      <c r="H71" s="664"/>
    </row>
    <row r="72" spans="4:8" ht="13.5" customHeight="1" x14ac:dyDescent="0.15">
      <c r="D72" s="650" t="s">
        <v>212</v>
      </c>
      <c r="E72" s="651"/>
      <c r="F72" s="656"/>
      <c r="G72" s="657"/>
      <c r="H72" s="658"/>
    </row>
    <row r="73" spans="4:8" ht="13.5" customHeight="1" x14ac:dyDescent="0.15">
      <c r="D73" s="652"/>
      <c r="E73" s="653"/>
      <c r="F73" s="659"/>
      <c r="G73" s="660"/>
      <c r="H73" s="661"/>
    </row>
    <row r="74" spans="4:8" ht="13.5" customHeight="1" x14ac:dyDescent="0.15">
      <c r="D74" s="652"/>
      <c r="E74" s="653"/>
      <c r="F74" s="659"/>
      <c r="G74" s="660"/>
      <c r="H74" s="661"/>
    </row>
    <row r="75" spans="4:8" ht="13.5" customHeight="1" x14ac:dyDescent="0.15">
      <c r="D75" s="652"/>
      <c r="E75" s="653"/>
      <c r="F75" s="659"/>
      <c r="G75" s="660"/>
      <c r="H75" s="661"/>
    </row>
    <row r="76" spans="4:8" ht="13.5" customHeight="1" x14ac:dyDescent="0.15">
      <c r="D76" s="652"/>
      <c r="E76" s="653"/>
      <c r="F76" s="659"/>
      <c r="G76" s="660"/>
      <c r="H76" s="661"/>
    </row>
    <row r="77" spans="4:8" ht="13.5" customHeight="1" x14ac:dyDescent="0.15">
      <c r="D77" s="652"/>
      <c r="E77" s="653"/>
      <c r="F77" s="659"/>
      <c r="G77" s="660"/>
      <c r="H77" s="661"/>
    </row>
    <row r="78" spans="4:8" ht="13.5" customHeight="1" x14ac:dyDescent="0.15">
      <c r="D78" s="652"/>
      <c r="E78" s="653"/>
      <c r="F78" s="659"/>
      <c r="G78" s="660"/>
      <c r="H78" s="661"/>
    </row>
    <row r="79" spans="4:8" ht="13.5" customHeight="1" x14ac:dyDescent="0.15">
      <c r="D79" s="654"/>
      <c r="E79" s="655"/>
      <c r="F79" s="662"/>
      <c r="G79" s="663"/>
      <c r="H79" s="664"/>
    </row>
    <row r="80" spans="4:8" x14ac:dyDescent="0.15">
      <c r="D80" s="649"/>
      <c r="E80" s="649"/>
      <c r="F80" s="649"/>
      <c r="G80" s="649"/>
      <c r="H80" s="649"/>
    </row>
    <row r="81" spans="4:8" x14ac:dyDescent="0.15">
      <c r="D81" s="649"/>
      <c r="E81" s="649"/>
      <c r="F81" s="649"/>
      <c r="G81" s="649"/>
      <c r="H81" s="649"/>
    </row>
  </sheetData>
  <mergeCells count="60">
    <mergeCell ref="AM4:AM5"/>
    <mergeCell ref="AN4:AN5"/>
    <mergeCell ref="AO4:AO5"/>
    <mergeCell ref="AQ4:AQ5"/>
    <mergeCell ref="AR4:AR5"/>
    <mergeCell ref="C1:G1"/>
    <mergeCell ref="C2:G2"/>
    <mergeCell ref="C3:G3"/>
    <mergeCell ref="C4:C5"/>
    <mergeCell ref="D4:D5"/>
    <mergeCell ref="E4:E5"/>
    <mergeCell ref="F4:G5"/>
    <mergeCell ref="D45:E46"/>
    <mergeCell ref="F45:H46"/>
    <mergeCell ref="D47:E48"/>
    <mergeCell ref="BE4:BE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AS4:AS5"/>
    <mergeCell ref="C17:C4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40:G40"/>
    <mergeCell ref="F47:H48"/>
    <mergeCell ref="D51:E52"/>
    <mergeCell ref="F51:H52"/>
    <mergeCell ref="D53:E54"/>
    <mergeCell ref="F53:H54"/>
    <mergeCell ref="D49:E50"/>
    <mergeCell ref="F49:H50"/>
    <mergeCell ref="D55:E56"/>
    <mergeCell ref="F55:H56"/>
    <mergeCell ref="D57:E58"/>
    <mergeCell ref="F57:H58"/>
    <mergeCell ref="D59:E60"/>
    <mergeCell ref="F59:H60"/>
    <mergeCell ref="D80:E81"/>
    <mergeCell ref="F80:H81"/>
    <mergeCell ref="D61:E62"/>
    <mergeCell ref="F61:H62"/>
    <mergeCell ref="D64:E71"/>
    <mergeCell ref="F64:H71"/>
    <mergeCell ref="D72:E79"/>
    <mergeCell ref="F72:H79"/>
  </mergeCells>
  <phoneticPr fontId="4"/>
  <printOptions horizontalCentered="1" verticalCentered="1"/>
  <pageMargins left="0" right="0" top="0" bottom="0" header="0" footer="0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9CBE-1E55-4E0C-8BEE-3C63D69A783D}">
  <sheetPr>
    <pageSetUpPr fitToPage="1"/>
  </sheetPr>
  <dimension ref="A1:AS46015"/>
  <sheetViews>
    <sheetView view="pageBreakPreview" topLeftCell="C5" zoomScale="60" zoomScaleNormal="40" workbookViewId="0">
      <selection activeCell="AI24" sqref="AI24"/>
    </sheetView>
  </sheetViews>
  <sheetFormatPr defaultRowHeight="5.65" customHeight="1" x14ac:dyDescent="0.15"/>
  <cols>
    <col min="1" max="1" width="3.125" style="1" customWidth="1"/>
    <col min="2" max="2" width="18.125" style="1" customWidth="1"/>
    <col min="3" max="3" width="9.875" style="1" bestFit="1" customWidth="1"/>
    <col min="4" max="4" width="14.25" style="1" bestFit="1" customWidth="1"/>
    <col min="5" max="5" width="5.875" style="2" customWidth="1"/>
    <col min="6" max="7" width="5.75" style="2" bestFit="1" customWidth="1"/>
    <col min="8" max="9" width="5.75" style="2" customWidth="1"/>
    <col min="10" max="10" width="6.75" style="2" bestFit="1" customWidth="1"/>
    <col min="11" max="13" width="5.75" style="2" bestFit="1" customWidth="1"/>
    <col min="14" max="16" width="6.625" style="2" bestFit="1" customWidth="1"/>
    <col min="17" max="17" width="7" style="2" bestFit="1" customWidth="1"/>
    <col min="18" max="35" width="8.625" style="2" customWidth="1"/>
    <col min="36" max="36" width="11.875" style="2" bestFit="1" customWidth="1"/>
    <col min="37" max="37" width="6.75" style="2" customWidth="1"/>
    <col min="38" max="38" width="6.75" style="2" hidden="1" customWidth="1"/>
    <col min="39" max="39" width="6.625" style="1" hidden="1" customWidth="1"/>
    <col min="40" max="40" width="4" style="1" hidden="1" customWidth="1"/>
    <col min="41" max="41" width="24" style="1" customWidth="1"/>
    <col min="42" max="255" width="9" style="1"/>
    <col min="256" max="256" width="3.125" style="1" customWidth="1"/>
    <col min="257" max="257" width="18.125" style="1" customWidth="1"/>
    <col min="258" max="258" width="6.75" style="1" customWidth="1"/>
    <col min="259" max="259" width="2.5" style="1" customWidth="1"/>
    <col min="260" max="260" width="6.5" style="1" customWidth="1"/>
    <col min="261" max="272" width="8.625" style="1" customWidth="1"/>
    <col min="273" max="273" width="9.625" style="1" customWidth="1"/>
    <col min="274" max="291" width="8.625" style="1" customWidth="1"/>
    <col min="292" max="293" width="6.75" style="1" customWidth="1"/>
    <col min="294" max="296" width="0" style="1" hidden="1" customWidth="1"/>
    <col min="297" max="511" width="9" style="1"/>
    <col min="512" max="512" width="3.125" style="1" customWidth="1"/>
    <col min="513" max="513" width="18.125" style="1" customWidth="1"/>
    <col min="514" max="514" width="6.75" style="1" customWidth="1"/>
    <col min="515" max="515" width="2.5" style="1" customWidth="1"/>
    <col min="516" max="516" width="6.5" style="1" customWidth="1"/>
    <col min="517" max="528" width="8.625" style="1" customWidth="1"/>
    <col min="529" max="529" width="9.625" style="1" customWidth="1"/>
    <col min="530" max="547" width="8.625" style="1" customWidth="1"/>
    <col min="548" max="549" width="6.75" style="1" customWidth="1"/>
    <col min="550" max="552" width="0" style="1" hidden="1" customWidth="1"/>
    <col min="553" max="767" width="9" style="1"/>
    <col min="768" max="768" width="3.125" style="1" customWidth="1"/>
    <col min="769" max="769" width="18.125" style="1" customWidth="1"/>
    <col min="770" max="770" width="6.75" style="1" customWidth="1"/>
    <col min="771" max="771" width="2.5" style="1" customWidth="1"/>
    <col min="772" max="772" width="6.5" style="1" customWidth="1"/>
    <col min="773" max="784" width="8.625" style="1" customWidth="1"/>
    <col min="785" max="785" width="9.625" style="1" customWidth="1"/>
    <col min="786" max="803" width="8.625" style="1" customWidth="1"/>
    <col min="804" max="805" width="6.75" style="1" customWidth="1"/>
    <col min="806" max="808" width="0" style="1" hidden="1" customWidth="1"/>
    <col min="809" max="1023" width="9" style="1"/>
    <col min="1024" max="1024" width="3.125" style="1" customWidth="1"/>
    <col min="1025" max="1025" width="18.125" style="1" customWidth="1"/>
    <col min="1026" max="1026" width="6.75" style="1" customWidth="1"/>
    <col min="1027" max="1027" width="2.5" style="1" customWidth="1"/>
    <col min="1028" max="1028" width="6.5" style="1" customWidth="1"/>
    <col min="1029" max="1040" width="8.625" style="1" customWidth="1"/>
    <col min="1041" max="1041" width="9.625" style="1" customWidth="1"/>
    <col min="1042" max="1059" width="8.625" style="1" customWidth="1"/>
    <col min="1060" max="1061" width="6.75" style="1" customWidth="1"/>
    <col min="1062" max="1064" width="0" style="1" hidden="1" customWidth="1"/>
    <col min="1065" max="1279" width="9" style="1"/>
    <col min="1280" max="1280" width="3.125" style="1" customWidth="1"/>
    <col min="1281" max="1281" width="18.125" style="1" customWidth="1"/>
    <col min="1282" max="1282" width="6.75" style="1" customWidth="1"/>
    <col min="1283" max="1283" width="2.5" style="1" customWidth="1"/>
    <col min="1284" max="1284" width="6.5" style="1" customWidth="1"/>
    <col min="1285" max="1296" width="8.625" style="1" customWidth="1"/>
    <col min="1297" max="1297" width="9.625" style="1" customWidth="1"/>
    <col min="1298" max="1315" width="8.625" style="1" customWidth="1"/>
    <col min="1316" max="1317" width="6.75" style="1" customWidth="1"/>
    <col min="1318" max="1320" width="0" style="1" hidden="1" customWidth="1"/>
    <col min="1321" max="1535" width="9" style="1"/>
    <col min="1536" max="1536" width="3.125" style="1" customWidth="1"/>
    <col min="1537" max="1537" width="18.125" style="1" customWidth="1"/>
    <col min="1538" max="1538" width="6.75" style="1" customWidth="1"/>
    <col min="1539" max="1539" width="2.5" style="1" customWidth="1"/>
    <col min="1540" max="1540" width="6.5" style="1" customWidth="1"/>
    <col min="1541" max="1552" width="8.625" style="1" customWidth="1"/>
    <col min="1553" max="1553" width="9.625" style="1" customWidth="1"/>
    <col min="1554" max="1571" width="8.625" style="1" customWidth="1"/>
    <col min="1572" max="1573" width="6.75" style="1" customWidth="1"/>
    <col min="1574" max="1576" width="0" style="1" hidden="1" customWidth="1"/>
    <col min="1577" max="1791" width="9" style="1"/>
    <col min="1792" max="1792" width="3.125" style="1" customWidth="1"/>
    <col min="1793" max="1793" width="18.125" style="1" customWidth="1"/>
    <col min="1794" max="1794" width="6.75" style="1" customWidth="1"/>
    <col min="1795" max="1795" width="2.5" style="1" customWidth="1"/>
    <col min="1796" max="1796" width="6.5" style="1" customWidth="1"/>
    <col min="1797" max="1808" width="8.625" style="1" customWidth="1"/>
    <col min="1809" max="1809" width="9.625" style="1" customWidth="1"/>
    <col min="1810" max="1827" width="8.625" style="1" customWidth="1"/>
    <col min="1828" max="1829" width="6.75" style="1" customWidth="1"/>
    <col min="1830" max="1832" width="0" style="1" hidden="1" customWidth="1"/>
    <col min="1833" max="2047" width="9" style="1"/>
    <col min="2048" max="2048" width="3.125" style="1" customWidth="1"/>
    <col min="2049" max="2049" width="18.125" style="1" customWidth="1"/>
    <col min="2050" max="2050" width="6.75" style="1" customWidth="1"/>
    <col min="2051" max="2051" width="2.5" style="1" customWidth="1"/>
    <col min="2052" max="2052" width="6.5" style="1" customWidth="1"/>
    <col min="2053" max="2064" width="8.625" style="1" customWidth="1"/>
    <col min="2065" max="2065" width="9.625" style="1" customWidth="1"/>
    <col min="2066" max="2083" width="8.625" style="1" customWidth="1"/>
    <col min="2084" max="2085" width="6.75" style="1" customWidth="1"/>
    <col min="2086" max="2088" width="0" style="1" hidden="1" customWidth="1"/>
    <col min="2089" max="2303" width="9" style="1"/>
    <col min="2304" max="2304" width="3.125" style="1" customWidth="1"/>
    <col min="2305" max="2305" width="18.125" style="1" customWidth="1"/>
    <col min="2306" max="2306" width="6.75" style="1" customWidth="1"/>
    <col min="2307" max="2307" width="2.5" style="1" customWidth="1"/>
    <col min="2308" max="2308" width="6.5" style="1" customWidth="1"/>
    <col min="2309" max="2320" width="8.625" style="1" customWidth="1"/>
    <col min="2321" max="2321" width="9.625" style="1" customWidth="1"/>
    <col min="2322" max="2339" width="8.625" style="1" customWidth="1"/>
    <col min="2340" max="2341" width="6.75" style="1" customWidth="1"/>
    <col min="2342" max="2344" width="0" style="1" hidden="1" customWidth="1"/>
    <col min="2345" max="2559" width="9" style="1"/>
    <col min="2560" max="2560" width="3.125" style="1" customWidth="1"/>
    <col min="2561" max="2561" width="18.125" style="1" customWidth="1"/>
    <col min="2562" max="2562" width="6.75" style="1" customWidth="1"/>
    <col min="2563" max="2563" width="2.5" style="1" customWidth="1"/>
    <col min="2564" max="2564" width="6.5" style="1" customWidth="1"/>
    <col min="2565" max="2576" width="8.625" style="1" customWidth="1"/>
    <col min="2577" max="2577" width="9.625" style="1" customWidth="1"/>
    <col min="2578" max="2595" width="8.625" style="1" customWidth="1"/>
    <col min="2596" max="2597" width="6.75" style="1" customWidth="1"/>
    <col min="2598" max="2600" width="0" style="1" hidden="1" customWidth="1"/>
    <col min="2601" max="2815" width="9" style="1"/>
    <col min="2816" max="2816" width="3.125" style="1" customWidth="1"/>
    <col min="2817" max="2817" width="18.125" style="1" customWidth="1"/>
    <col min="2818" max="2818" width="6.75" style="1" customWidth="1"/>
    <col min="2819" max="2819" width="2.5" style="1" customWidth="1"/>
    <col min="2820" max="2820" width="6.5" style="1" customWidth="1"/>
    <col min="2821" max="2832" width="8.625" style="1" customWidth="1"/>
    <col min="2833" max="2833" width="9.625" style="1" customWidth="1"/>
    <col min="2834" max="2851" width="8.625" style="1" customWidth="1"/>
    <col min="2852" max="2853" width="6.75" style="1" customWidth="1"/>
    <col min="2854" max="2856" width="0" style="1" hidden="1" customWidth="1"/>
    <col min="2857" max="3071" width="9" style="1"/>
    <col min="3072" max="3072" width="3.125" style="1" customWidth="1"/>
    <col min="3073" max="3073" width="18.125" style="1" customWidth="1"/>
    <col min="3074" max="3074" width="6.75" style="1" customWidth="1"/>
    <col min="3075" max="3075" width="2.5" style="1" customWidth="1"/>
    <col min="3076" max="3076" width="6.5" style="1" customWidth="1"/>
    <col min="3077" max="3088" width="8.625" style="1" customWidth="1"/>
    <col min="3089" max="3089" width="9.625" style="1" customWidth="1"/>
    <col min="3090" max="3107" width="8.625" style="1" customWidth="1"/>
    <col min="3108" max="3109" width="6.75" style="1" customWidth="1"/>
    <col min="3110" max="3112" width="0" style="1" hidden="1" customWidth="1"/>
    <col min="3113" max="3327" width="9" style="1"/>
    <col min="3328" max="3328" width="3.125" style="1" customWidth="1"/>
    <col min="3329" max="3329" width="18.125" style="1" customWidth="1"/>
    <col min="3330" max="3330" width="6.75" style="1" customWidth="1"/>
    <col min="3331" max="3331" width="2.5" style="1" customWidth="1"/>
    <col min="3332" max="3332" width="6.5" style="1" customWidth="1"/>
    <col min="3333" max="3344" width="8.625" style="1" customWidth="1"/>
    <col min="3345" max="3345" width="9.625" style="1" customWidth="1"/>
    <col min="3346" max="3363" width="8.625" style="1" customWidth="1"/>
    <col min="3364" max="3365" width="6.75" style="1" customWidth="1"/>
    <col min="3366" max="3368" width="0" style="1" hidden="1" customWidth="1"/>
    <col min="3369" max="3583" width="9" style="1"/>
    <col min="3584" max="3584" width="3.125" style="1" customWidth="1"/>
    <col min="3585" max="3585" width="18.125" style="1" customWidth="1"/>
    <col min="3586" max="3586" width="6.75" style="1" customWidth="1"/>
    <col min="3587" max="3587" width="2.5" style="1" customWidth="1"/>
    <col min="3588" max="3588" width="6.5" style="1" customWidth="1"/>
    <col min="3589" max="3600" width="8.625" style="1" customWidth="1"/>
    <col min="3601" max="3601" width="9.625" style="1" customWidth="1"/>
    <col min="3602" max="3619" width="8.625" style="1" customWidth="1"/>
    <col min="3620" max="3621" width="6.75" style="1" customWidth="1"/>
    <col min="3622" max="3624" width="0" style="1" hidden="1" customWidth="1"/>
    <col min="3625" max="3839" width="9" style="1"/>
    <col min="3840" max="3840" width="3.125" style="1" customWidth="1"/>
    <col min="3841" max="3841" width="18.125" style="1" customWidth="1"/>
    <col min="3842" max="3842" width="6.75" style="1" customWidth="1"/>
    <col min="3843" max="3843" width="2.5" style="1" customWidth="1"/>
    <col min="3844" max="3844" width="6.5" style="1" customWidth="1"/>
    <col min="3845" max="3856" width="8.625" style="1" customWidth="1"/>
    <col min="3857" max="3857" width="9.625" style="1" customWidth="1"/>
    <col min="3858" max="3875" width="8.625" style="1" customWidth="1"/>
    <col min="3876" max="3877" width="6.75" style="1" customWidth="1"/>
    <col min="3878" max="3880" width="0" style="1" hidden="1" customWidth="1"/>
    <col min="3881" max="4095" width="9" style="1"/>
    <col min="4096" max="4096" width="3.125" style="1" customWidth="1"/>
    <col min="4097" max="4097" width="18.125" style="1" customWidth="1"/>
    <col min="4098" max="4098" width="6.75" style="1" customWidth="1"/>
    <col min="4099" max="4099" width="2.5" style="1" customWidth="1"/>
    <col min="4100" max="4100" width="6.5" style="1" customWidth="1"/>
    <col min="4101" max="4112" width="8.625" style="1" customWidth="1"/>
    <col min="4113" max="4113" width="9.625" style="1" customWidth="1"/>
    <col min="4114" max="4131" width="8.625" style="1" customWidth="1"/>
    <col min="4132" max="4133" width="6.75" style="1" customWidth="1"/>
    <col min="4134" max="4136" width="0" style="1" hidden="1" customWidth="1"/>
    <col min="4137" max="4351" width="9" style="1"/>
    <col min="4352" max="4352" width="3.125" style="1" customWidth="1"/>
    <col min="4353" max="4353" width="18.125" style="1" customWidth="1"/>
    <col min="4354" max="4354" width="6.75" style="1" customWidth="1"/>
    <col min="4355" max="4355" width="2.5" style="1" customWidth="1"/>
    <col min="4356" max="4356" width="6.5" style="1" customWidth="1"/>
    <col min="4357" max="4368" width="8.625" style="1" customWidth="1"/>
    <col min="4369" max="4369" width="9.625" style="1" customWidth="1"/>
    <col min="4370" max="4387" width="8.625" style="1" customWidth="1"/>
    <col min="4388" max="4389" width="6.75" style="1" customWidth="1"/>
    <col min="4390" max="4392" width="0" style="1" hidden="1" customWidth="1"/>
    <col min="4393" max="4607" width="9" style="1"/>
    <col min="4608" max="4608" width="3.125" style="1" customWidth="1"/>
    <col min="4609" max="4609" width="18.125" style="1" customWidth="1"/>
    <col min="4610" max="4610" width="6.75" style="1" customWidth="1"/>
    <col min="4611" max="4611" width="2.5" style="1" customWidth="1"/>
    <col min="4612" max="4612" width="6.5" style="1" customWidth="1"/>
    <col min="4613" max="4624" width="8.625" style="1" customWidth="1"/>
    <col min="4625" max="4625" width="9.625" style="1" customWidth="1"/>
    <col min="4626" max="4643" width="8.625" style="1" customWidth="1"/>
    <col min="4644" max="4645" width="6.75" style="1" customWidth="1"/>
    <col min="4646" max="4648" width="0" style="1" hidden="1" customWidth="1"/>
    <col min="4649" max="4863" width="9" style="1"/>
    <col min="4864" max="4864" width="3.125" style="1" customWidth="1"/>
    <col min="4865" max="4865" width="18.125" style="1" customWidth="1"/>
    <col min="4866" max="4866" width="6.75" style="1" customWidth="1"/>
    <col min="4867" max="4867" width="2.5" style="1" customWidth="1"/>
    <col min="4868" max="4868" width="6.5" style="1" customWidth="1"/>
    <col min="4869" max="4880" width="8.625" style="1" customWidth="1"/>
    <col min="4881" max="4881" width="9.625" style="1" customWidth="1"/>
    <col min="4882" max="4899" width="8.625" style="1" customWidth="1"/>
    <col min="4900" max="4901" width="6.75" style="1" customWidth="1"/>
    <col min="4902" max="4904" width="0" style="1" hidden="1" customWidth="1"/>
    <col min="4905" max="5119" width="9" style="1"/>
    <col min="5120" max="5120" width="3.125" style="1" customWidth="1"/>
    <col min="5121" max="5121" width="18.125" style="1" customWidth="1"/>
    <col min="5122" max="5122" width="6.75" style="1" customWidth="1"/>
    <col min="5123" max="5123" width="2.5" style="1" customWidth="1"/>
    <col min="5124" max="5124" width="6.5" style="1" customWidth="1"/>
    <col min="5125" max="5136" width="8.625" style="1" customWidth="1"/>
    <col min="5137" max="5137" width="9.625" style="1" customWidth="1"/>
    <col min="5138" max="5155" width="8.625" style="1" customWidth="1"/>
    <col min="5156" max="5157" width="6.75" style="1" customWidth="1"/>
    <col min="5158" max="5160" width="0" style="1" hidden="1" customWidth="1"/>
    <col min="5161" max="5375" width="9" style="1"/>
    <col min="5376" max="5376" width="3.125" style="1" customWidth="1"/>
    <col min="5377" max="5377" width="18.125" style="1" customWidth="1"/>
    <col min="5378" max="5378" width="6.75" style="1" customWidth="1"/>
    <col min="5379" max="5379" width="2.5" style="1" customWidth="1"/>
    <col min="5380" max="5380" width="6.5" style="1" customWidth="1"/>
    <col min="5381" max="5392" width="8.625" style="1" customWidth="1"/>
    <col min="5393" max="5393" width="9.625" style="1" customWidth="1"/>
    <col min="5394" max="5411" width="8.625" style="1" customWidth="1"/>
    <col min="5412" max="5413" width="6.75" style="1" customWidth="1"/>
    <col min="5414" max="5416" width="0" style="1" hidden="1" customWidth="1"/>
    <col min="5417" max="5631" width="9" style="1"/>
    <col min="5632" max="5632" width="3.125" style="1" customWidth="1"/>
    <col min="5633" max="5633" width="18.125" style="1" customWidth="1"/>
    <col min="5634" max="5634" width="6.75" style="1" customWidth="1"/>
    <col min="5635" max="5635" width="2.5" style="1" customWidth="1"/>
    <col min="5636" max="5636" width="6.5" style="1" customWidth="1"/>
    <col min="5637" max="5648" width="8.625" style="1" customWidth="1"/>
    <col min="5649" max="5649" width="9.625" style="1" customWidth="1"/>
    <col min="5650" max="5667" width="8.625" style="1" customWidth="1"/>
    <col min="5668" max="5669" width="6.75" style="1" customWidth="1"/>
    <col min="5670" max="5672" width="0" style="1" hidden="1" customWidth="1"/>
    <col min="5673" max="5887" width="9" style="1"/>
    <col min="5888" max="5888" width="3.125" style="1" customWidth="1"/>
    <col min="5889" max="5889" width="18.125" style="1" customWidth="1"/>
    <col min="5890" max="5890" width="6.75" style="1" customWidth="1"/>
    <col min="5891" max="5891" width="2.5" style="1" customWidth="1"/>
    <col min="5892" max="5892" width="6.5" style="1" customWidth="1"/>
    <col min="5893" max="5904" width="8.625" style="1" customWidth="1"/>
    <col min="5905" max="5905" width="9.625" style="1" customWidth="1"/>
    <col min="5906" max="5923" width="8.625" style="1" customWidth="1"/>
    <col min="5924" max="5925" width="6.75" style="1" customWidth="1"/>
    <col min="5926" max="5928" width="0" style="1" hidden="1" customWidth="1"/>
    <col min="5929" max="6143" width="9" style="1"/>
    <col min="6144" max="6144" width="3.125" style="1" customWidth="1"/>
    <col min="6145" max="6145" width="18.125" style="1" customWidth="1"/>
    <col min="6146" max="6146" width="6.75" style="1" customWidth="1"/>
    <col min="6147" max="6147" width="2.5" style="1" customWidth="1"/>
    <col min="6148" max="6148" width="6.5" style="1" customWidth="1"/>
    <col min="6149" max="6160" width="8.625" style="1" customWidth="1"/>
    <col min="6161" max="6161" width="9.625" style="1" customWidth="1"/>
    <col min="6162" max="6179" width="8.625" style="1" customWidth="1"/>
    <col min="6180" max="6181" width="6.75" style="1" customWidth="1"/>
    <col min="6182" max="6184" width="0" style="1" hidden="1" customWidth="1"/>
    <col min="6185" max="6399" width="9" style="1"/>
    <col min="6400" max="6400" width="3.125" style="1" customWidth="1"/>
    <col min="6401" max="6401" width="18.125" style="1" customWidth="1"/>
    <col min="6402" max="6402" width="6.75" style="1" customWidth="1"/>
    <col min="6403" max="6403" width="2.5" style="1" customWidth="1"/>
    <col min="6404" max="6404" width="6.5" style="1" customWidth="1"/>
    <col min="6405" max="6416" width="8.625" style="1" customWidth="1"/>
    <col min="6417" max="6417" width="9.625" style="1" customWidth="1"/>
    <col min="6418" max="6435" width="8.625" style="1" customWidth="1"/>
    <col min="6436" max="6437" width="6.75" style="1" customWidth="1"/>
    <col min="6438" max="6440" width="0" style="1" hidden="1" customWidth="1"/>
    <col min="6441" max="6655" width="9" style="1"/>
    <col min="6656" max="6656" width="3.125" style="1" customWidth="1"/>
    <col min="6657" max="6657" width="18.125" style="1" customWidth="1"/>
    <col min="6658" max="6658" width="6.75" style="1" customWidth="1"/>
    <col min="6659" max="6659" width="2.5" style="1" customWidth="1"/>
    <col min="6660" max="6660" width="6.5" style="1" customWidth="1"/>
    <col min="6661" max="6672" width="8.625" style="1" customWidth="1"/>
    <col min="6673" max="6673" width="9.625" style="1" customWidth="1"/>
    <col min="6674" max="6691" width="8.625" style="1" customWidth="1"/>
    <col min="6692" max="6693" width="6.75" style="1" customWidth="1"/>
    <col min="6694" max="6696" width="0" style="1" hidden="1" customWidth="1"/>
    <col min="6697" max="6911" width="9" style="1"/>
    <col min="6912" max="6912" width="3.125" style="1" customWidth="1"/>
    <col min="6913" max="6913" width="18.125" style="1" customWidth="1"/>
    <col min="6914" max="6914" width="6.75" style="1" customWidth="1"/>
    <col min="6915" max="6915" width="2.5" style="1" customWidth="1"/>
    <col min="6916" max="6916" width="6.5" style="1" customWidth="1"/>
    <col min="6917" max="6928" width="8.625" style="1" customWidth="1"/>
    <col min="6929" max="6929" width="9.625" style="1" customWidth="1"/>
    <col min="6930" max="6947" width="8.625" style="1" customWidth="1"/>
    <col min="6948" max="6949" width="6.75" style="1" customWidth="1"/>
    <col min="6950" max="6952" width="0" style="1" hidden="1" customWidth="1"/>
    <col min="6953" max="7167" width="9" style="1"/>
    <col min="7168" max="7168" width="3.125" style="1" customWidth="1"/>
    <col min="7169" max="7169" width="18.125" style="1" customWidth="1"/>
    <col min="7170" max="7170" width="6.75" style="1" customWidth="1"/>
    <col min="7171" max="7171" width="2.5" style="1" customWidth="1"/>
    <col min="7172" max="7172" width="6.5" style="1" customWidth="1"/>
    <col min="7173" max="7184" width="8.625" style="1" customWidth="1"/>
    <col min="7185" max="7185" width="9.625" style="1" customWidth="1"/>
    <col min="7186" max="7203" width="8.625" style="1" customWidth="1"/>
    <col min="7204" max="7205" width="6.75" style="1" customWidth="1"/>
    <col min="7206" max="7208" width="0" style="1" hidden="1" customWidth="1"/>
    <col min="7209" max="7423" width="9" style="1"/>
    <col min="7424" max="7424" width="3.125" style="1" customWidth="1"/>
    <col min="7425" max="7425" width="18.125" style="1" customWidth="1"/>
    <col min="7426" max="7426" width="6.75" style="1" customWidth="1"/>
    <col min="7427" max="7427" width="2.5" style="1" customWidth="1"/>
    <col min="7428" max="7428" width="6.5" style="1" customWidth="1"/>
    <col min="7429" max="7440" width="8.625" style="1" customWidth="1"/>
    <col min="7441" max="7441" width="9.625" style="1" customWidth="1"/>
    <col min="7442" max="7459" width="8.625" style="1" customWidth="1"/>
    <col min="7460" max="7461" width="6.75" style="1" customWidth="1"/>
    <col min="7462" max="7464" width="0" style="1" hidden="1" customWidth="1"/>
    <col min="7465" max="7679" width="9" style="1"/>
    <col min="7680" max="7680" width="3.125" style="1" customWidth="1"/>
    <col min="7681" max="7681" width="18.125" style="1" customWidth="1"/>
    <col min="7682" max="7682" width="6.75" style="1" customWidth="1"/>
    <col min="7683" max="7683" width="2.5" style="1" customWidth="1"/>
    <col min="7684" max="7684" width="6.5" style="1" customWidth="1"/>
    <col min="7685" max="7696" width="8.625" style="1" customWidth="1"/>
    <col min="7697" max="7697" width="9.625" style="1" customWidth="1"/>
    <col min="7698" max="7715" width="8.625" style="1" customWidth="1"/>
    <col min="7716" max="7717" width="6.75" style="1" customWidth="1"/>
    <col min="7718" max="7720" width="0" style="1" hidden="1" customWidth="1"/>
    <col min="7721" max="7935" width="9" style="1"/>
    <col min="7936" max="7936" width="3.125" style="1" customWidth="1"/>
    <col min="7937" max="7937" width="18.125" style="1" customWidth="1"/>
    <col min="7938" max="7938" width="6.75" style="1" customWidth="1"/>
    <col min="7939" max="7939" width="2.5" style="1" customWidth="1"/>
    <col min="7940" max="7940" width="6.5" style="1" customWidth="1"/>
    <col min="7941" max="7952" width="8.625" style="1" customWidth="1"/>
    <col min="7953" max="7953" width="9.625" style="1" customWidth="1"/>
    <col min="7954" max="7971" width="8.625" style="1" customWidth="1"/>
    <col min="7972" max="7973" width="6.75" style="1" customWidth="1"/>
    <col min="7974" max="7976" width="0" style="1" hidden="1" customWidth="1"/>
    <col min="7977" max="8191" width="9" style="1"/>
    <col min="8192" max="8192" width="3.125" style="1" customWidth="1"/>
    <col min="8193" max="8193" width="18.125" style="1" customWidth="1"/>
    <col min="8194" max="8194" width="6.75" style="1" customWidth="1"/>
    <col min="8195" max="8195" width="2.5" style="1" customWidth="1"/>
    <col min="8196" max="8196" width="6.5" style="1" customWidth="1"/>
    <col min="8197" max="8208" width="8.625" style="1" customWidth="1"/>
    <col min="8209" max="8209" width="9.625" style="1" customWidth="1"/>
    <col min="8210" max="8227" width="8.625" style="1" customWidth="1"/>
    <col min="8228" max="8229" width="6.75" style="1" customWidth="1"/>
    <col min="8230" max="8232" width="0" style="1" hidden="1" customWidth="1"/>
    <col min="8233" max="8447" width="9" style="1"/>
    <col min="8448" max="8448" width="3.125" style="1" customWidth="1"/>
    <col min="8449" max="8449" width="18.125" style="1" customWidth="1"/>
    <col min="8450" max="8450" width="6.75" style="1" customWidth="1"/>
    <col min="8451" max="8451" width="2.5" style="1" customWidth="1"/>
    <col min="8452" max="8452" width="6.5" style="1" customWidth="1"/>
    <col min="8453" max="8464" width="8.625" style="1" customWidth="1"/>
    <col min="8465" max="8465" width="9.625" style="1" customWidth="1"/>
    <col min="8466" max="8483" width="8.625" style="1" customWidth="1"/>
    <col min="8484" max="8485" width="6.75" style="1" customWidth="1"/>
    <col min="8486" max="8488" width="0" style="1" hidden="1" customWidth="1"/>
    <col min="8489" max="8703" width="9" style="1"/>
    <col min="8704" max="8704" width="3.125" style="1" customWidth="1"/>
    <col min="8705" max="8705" width="18.125" style="1" customWidth="1"/>
    <col min="8706" max="8706" width="6.75" style="1" customWidth="1"/>
    <col min="8707" max="8707" width="2.5" style="1" customWidth="1"/>
    <col min="8708" max="8708" width="6.5" style="1" customWidth="1"/>
    <col min="8709" max="8720" width="8.625" style="1" customWidth="1"/>
    <col min="8721" max="8721" width="9.625" style="1" customWidth="1"/>
    <col min="8722" max="8739" width="8.625" style="1" customWidth="1"/>
    <col min="8740" max="8741" width="6.75" style="1" customWidth="1"/>
    <col min="8742" max="8744" width="0" style="1" hidden="1" customWidth="1"/>
    <col min="8745" max="8959" width="9" style="1"/>
    <col min="8960" max="8960" width="3.125" style="1" customWidth="1"/>
    <col min="8961" max="8961" width="18.125" style="1" customWidth="1"/>
    <col min="8962" max="8962" width="6.75" style="1" customWidth="1"/>
    <col min="8963" max="8963" width="2.5" style="1" customWidth="1"/>
    <col min="8964" max="8964" width="6.5" style="1" customWidth="1"/>
    <col min="8965" max="8976" width="8.625" style="1" customWidth="1"/>
    <col min="8977" max="8977" width="9.625" style="1" customWidth="1"/>
    <col min="8978" max="8995" width="8.625" style="1" customWidth="1"/>
    <col min="8996" max="8997" width="6.75" style="1" customWidth="1"/>
    <col min="8998" max="9000" width="0" style="1" hidden="1" customWidth="1"/>
    <col min="9001" max="9215" width="9" style="1"/>
    <col min="9216" max="9216" width="3.125" style="1" customWidth="1"/>
    <col min="9217" max="9217" width="18.125" style="1" customWidth="1"/>
    <col min="9218" max="9218" width="6.75" style="1" customWidth="1"/>
    <col min="9219" max="9219" width="2.5" style="1" customWidth="1"/>
    <col min="9220" max="9220" width="6.5" style="1" customWidth="1"/>
    <col min="9221" max="9232" width="8.625" style="1" customWidth="1"/>
    <col min="9233" max="9233" width="9.625" style="1" customWidth="1"/>
    <col min="9234" max="9251" width="8.625" style="1" customWidth="1"/>
    <col min="9252" max="9253" width="6.75" style="1" customWidth="1"/>
    <col min="9254" max="9256" width="0" style="1" hidden="1" customWidth="1"/>
    <col min="9257" max="9471" width="9" style="1"/>
    <col min="9472" max="9472" width="3.125" style="1" customWidth="1"/>
    <col min="9473" max="9473" width="18.125" style="1" customWidth="1"/>
    <col min="9474" max="9474" width="6.75" style="1" customWidth="1"/>
    <col min="9475" max="9475" width="2.5" style="1" customWidth="1"/>
    <col min="9476" max="9476" width="6.5" style="1" customWidth="1"/>
    <col min="9477" max="9488" width="8.625" style="1" customWidth="1"/>
    <col min="9489" max="9489" width="9.625" style="1" customWidth="1"/>
    <col min="9490" max="9507" width="8.625" style="1" customWidth="1"/>
    <col min="9508" max="9509" width="6.75" style="1" customWidth="1"/>
    <col min="9510" max="9512" width="0" style="1" hidden="1" customWidth="1"/>
    <col min="9513" max="9727" width="9" style="1"/>
    <col min="9728" max="9728" width="3.125" style="1" customWidth="1"/>
    <col min="9729" max="9729" width="18.125" style="1" customWidth="1"/>
    <col min="9730" max="9730" width="6.75" style="1" customWidth="1"/>
    <col min="9731" max="9731" width="2.5" style="1" customWidth="1"/>
    <col min="9732" max="9732" width="6.5" style="1" customWidth="1"/>
    <col min="9733" max="9744" width="8.625" style="1" customWidth="1"/>
    <col min="9745" max="9745" width="9.625" style="1" customWidth="1"/>
    <col min="9746" max="9763" width="8.625" style="1" customWidth="1"/>
    <col min="9764" max="9765" width="6.75" style="1" customWidth="1"/>
    <col min="9766" max="9768" width="0" style="1" hidden="1" customWidth="1"/>
    <col min="9769" max="9983" width="9" style="1"/>
    <col min="9984" max="9984" width="3.125" style="1" customWidth="1"/>
    <col min="9985" max="9985" width="18.125" style="1" customWidth="1"/>
    <col min="9986" max="9986" width="6.75" style="1" customWidth="1"/>
    <col min="9987" max="9987" width="2.5" style="1" customWidth="1"/>
    <col min="9988" max="9988" width="6.5" style="1" customWidth="1"/>
    <col min="9989" max="10000" width="8.625" style="1" customWidth="1"/>
    <col min="10001" max="10001" width="9.625" style="1" customWidth="1"/>
    <col min="10002" max="10019" width="8.625" style="1" customWidth="1"/>
    <col min="10020" max="10021" width="6.75" style="1" customWidth="1"/>
    <col min="10022" max="10024" width="0" style="1" hidden="1" customWidth="1"/>
    <col min="10025" max="10239" width="9" style="1"/>
    <col min="10240" max="10240" width="3.125" style="1" customWidth="1"/>
    <col min="10241" max="10241" width="18.125" style="1" customWidth="1"/>
    <col min="10242" max="10242" width="6.75" style="1" customWidth="1"/>
    <col min="10243" max="10243" width="2.5" style="1" customWidth="1"/>
    <col min="10244" max="10244" width="6.5" style="1" customWidth="1"/>
    <col min="10245" max="10256" width="8.625" style="1" customWidth="1"/>
    <col min="10257" max="10257" width="9.625" style="1" customWidth="1"/>
    <col min="10258" max="10275" width="8.625" style="1" customWidth="1"/>
    <col min="10276" max="10277" width="6.75" style="1" customWidth="1"/>
    <col min="10278" max="10280" width="0" style="1" hidden="1" customWidth="1"/>
    <col min="10281" max="10495" width="9" style="1"/>
    <col min="10496" max="10496" width="3.125" style="1" customWidth="1"/>
    <col min="10497" max="10497" width="18.125" style="1" customWidth="1"/>
    <col min="10498" max="10498" width="6.75" style="1" customWidth="1"/>
    <col min="10499" max="10499" width="2.5" style="1" customWidth="1"/>
    <col min="10500" max="10500" width="6.5" style="1" customWidth="1"/>
    <col min="10501" max="10512" width="8.625" style="1" customWidth="1"/>
    <col min="10513" max="10513" width="9.625" style="1" customWidth="1"/>
    <col min="10514" max="10531" width="8.625" style="1" customWidth="1"/>
    <col min="10532" max="10533" width="6.75" style="1" customWidth="1"/>
    <col min="10534" max="10536" width="0" style="1" hidden="1" customWidth="1"/>
    <col min="10537" max="10751" width="9" style="1"/>
    <col min="10752" max="10752" width="3.125" style="1" customWidth="1"/>
    <col min="10753" max="10753" width="18.125" style="1" customWidth="1"/>
    <col min="10754" max="10754" width="6.75" style="1" customWidth="1"/>
    <col min="10755" max="10755" width="2.5" style="1" customWidth="1"/>
    <col min="10756" max="10756" width="6.5" style="1" customWidth="1"/>
    <col min="10757" max="10768" width="8.625" style="1" customWidth="1"/>
    <col min="10769" max="10769" width="9.625" style="1" customWidth="1"/>
    <col min="10770" max="10787" width="8.625" style="1" customWidth="1"/>
    <col min="10788" max="10789" width="6.75" style="1" customWidth="1"/>
    <col min="10790" max="10792" width="0" style="1" hidden="1" customWidth="1"/>
    <col min="10793" max="11007" width="9" style="1"/>
    <col min="11008" max="11008" width="3.125" style="1" customWidth="1"/>
    <col min="11009" max="11009" width="18.125" style="1" customWidth="1"/>
    <col min="11010" max="11010" width="6.75" style="1" customWidth="1"/>
    <col min="11011" max="11011" width="2.5" style="1" customWidth="1"/>
    <col min="11012" max="11012" width="6.5" style="1" customWidth="1"/>
    <col min="11013" max="11024" width="8.625" style="1" customWidth="1"/>
    <col min="11025" max="11025" width="9.625" style="1" customWidth="1"/>
    <col min="11026" max="11043" width="8.625" style="1" customWidth="1"/>
    <col min="11044" max="11045" width="6.75" style="1" customWidth="1"/>
    <col min="11046" max="11048" width="0" style="1" hidden="1" customWidth="1"/>
    <col min="11049" max="11263" width="9" style="1"/>
    <col min="11264" max="11264" width="3.125" style="1" customWidth="1"/>
    <col min="11265" max="11265" width="18.125" style="1" customWidth="1"/>
    <col min="11266" max="11266" width="6.75" style="1" customWidth="1"/>
    <col min="11267" max="11267" width="2.5" style="1" customWidth="1"/>
    <col min="11268" max="11268" width="6.5" style="1" customWidth="1"/>
    <col min="11269" max="11280" width="8.625" style="1" customWidth="1"/>
    <col min="11281" max="11281" width="9.625" style="1" customWidth="1"/>
    <col min="11282" max="11299" width="8.625" style="1" customWidth="1"/>
    <col min="11300" max="11301" width="6.75" style="1" customWidth="1"/>
    <col min="11302" max="11304" width="0" style="1" hidden="1" customWidth="1"/>
    <col min="11305" max="11519" width="9" style="1"/>
    <col min="11520" max="11520" width="3.125" style="1" customWidth="1"/>
    <col min="11521" max="11521" width="18.125" style="1" customWidth="1"/>
    <col min="11522" max="11522" width="6.75" style="1" customWidth="1"/>
    <col min="11523" max="11523" width="2.5" style="1" customWidth="1"/>
    <col min="11524" max="11524" width="6.5" style="1" customWidth="1"/>
    <col min="11525" max="11536" width="8.625" style="1" customWidth="1"/>
    <col min="11537" max="11537" width="9.625" style="1" customWidth="1"/>
    <col min="11538" max="11555" width="8.625" style="1" customWidth="1"/>
    <col min="11556" max="11557" width="6.75" style="1" customWidth="1"/>
    <col min="11558" max="11560" width="0" style="1" hidden="1" customWidth="1"/>
    <col min="11561" max="11775" width="9" style="1"/>
    <col min="11776" max="11776" width="3.125" style="1" customWidth="1"/>
    <col min="11777" max="11777" width="18.125" style="1" customWidth="1"/>
    <col min="11778" max="11778" width="6.75" style="1" customWidth="1"/>
    <col min="11779" max="11779" width="2.5" style="1" customWidth="1"/>
    <col min="11780" max="11780" width="6.5" style="1" customWidth="1"/>
    <col min="11781" max="11792" width="8.625" style="1" customWidth="1"/>
    <col min="11793" max="11793" width="9.625" style="1" customWidth="1"/>
    <col min="11794" max="11811" width="8.625" style="1" customWidth="1"/>
    <col min="11812" max="11813" width="6.75" style="1" customWidth="1"/>
    <col min="11814" max="11816" width="0" style="1" hidden="1" customWidth="1"/>
    <col min="11817" max="12031" width="9" style="1"/>
    <col min="12032" max="12032" width="3.125" style="1" customWidth="1"/>
    <col min="12033" max="12033" width="18.125" style="1" customWidth="1"/>
    <col min="12034" max="12034" width="6.75" style="1" customWidth="1"/>
    <col min="12035" max="12035" width="2.5" style="1" customWidth="1"/>
    <col min="12036" max="12036" width="6.5" style="1" customWidth="1"/>
    <col min="12037" max="12048" width="8.625" style="1" customWidth="1"/>
    <col min="12049" max="12049" width="9.625" style="1" customWidth="1"/>
    <col min="12050" max="12067" width="8.625" style="1" customWidth="1"/>
    <col min="12068" max="12069" width="6.75" style="1" customWidth="1"/>
    <col min="12070" max="12072" width="0" style="1" hidden="1" customWidth="1"/>
    <col min="12073" max="12287" width="9" style="1"/>
    <col min="12288" max="12288" width="3.125" style="1" customWidth="1"/>
    <col min="12289" max="12289" width="18.125" style="1" customWidth="1"/>
    <col min="12290" max="12290" width="6.75" style="1" customWidth="1"/>
    <col min="12291" max="12291" width="2.5" style="1" customWidth="1"/>
    <col min="12292" max="12292" width="6.5" style="1" customWidth="1"/>
    <col min="12293" max="12304" width="8.625" style="1" customWidth="1"/>
    <col min="12305" max="12305" width="9.625" style="1" customWidth="1"/>
    <col min="12306" max="12323" width="8.625" style="1" customWidth="1"/>
    <col min="12324" max="12325" width="6.75" style="1" customWidth="1"/>
    <col min="12326" max="12328" width="0" style="1" hidden="1" customWidth="1"/>
    <col min="12329" max="12543" width="9" style="1"/>
    <col min="12544" max="12544" width="3.125" style="1" customWidth="1"/>
    <col min="12545" max="12545" width="18.125" style="1" customWidth="1"/>
    <col min="12546" max="12546" width="6.75" style="1" customWidth="1"/>
    <col min="12547" max="12547" width="2.5" style="1" customWidth="1"/>
    <col min="12548" max="12548" width="6.5" style="1" customWidth="1"/>
    <col min="12549" max="12560" width="8.625" style="1" customWidth="1"/>
    <col min="12561" max="12561" width="9.625" style="1" customWidth="1"/>
    <col min="12562" max="12579" width="8.625" style="1" customWidth="1"/>
    <col min="12580" max="12581" width="6.75" style="1" customWidth="1"/>
    <col min="12582" max="12584" width="0" style="1" hidden="1" customWidth="1"/>
    <col min="12585" max="12799" width="9" style="1"/>
    <col min="12800" max="12800" width="3.125" style="1" customWidth="1"/>
    <col min="12801" max="12801" width="18.125" style="1" customWidth="1"/>
    <col min="12802" max="12802" width="6.75" style="1" customWidth="1"/>
    <col min="12803" max="12803" width="2.5" style="1" customWidth="1"/>
    <col min="12804" max="12804" width="6.5" style="1" customWidth="1"/>
    <col min="12805" max="12816" width="8.625" style="1" customWidth="1"/>
    <col min="12817" max="12817" width="9.625" style="1" customWidth="1"/>
    <col min="12818" max="12835" width="8.625" style="1" customWidth="1"/>
    <col min="12836" max="12837" width="6.75" style="1" customWidth="1"/>
    <col min="12838" max="12840" width="0" style="1" hidden="1" customWidth="1"/>
    <col min="12841" max="13055" width="9" style="1"/>
    <col min="13056" max="13056" width="3.125" style="1" customWidth="1"/>
    <col min="13057" max="13057" width="18.125" style="1" customWidth="1"/>
    <col min="13058" max="13058" width="6.75" style="1" customWidth="1"/>
    <col min="13059" max="13059" width="2.5" style="1" customWidth="1"/>
    <col min="13060" max="13060" width="6.5" style="1" customWidth="1"/>
    <col min="13061" max="13072" width="8.625" style="1" customWidth="1"/>
    <col min="13073" max="13073" width="9.625" style="1" customWidth="1"/>
    <col min="13074" max="13091" width="8.625" style="1" customWidth="1"/>
    <col min="13092" max="13093" width="6.75" style="1" customWidth="1"/>
    <col min="13094" max="13096" width="0" style="1" hidden="1" customWidth="1"/>
    <col min="13097" max="13311" width="9" style="1"/>
    <col min="13312" max="13312" width="3.125" style="1" customWidth="1"/>
    <col min="13313" max="13313" width="18.125" style="1" customWidth="1"/>
    <col min="13314" max="13314" width="6.75" style="1" customWidth="1"/>
    <col min="13315" max="13315" width="2.5" style="1" customWidth="1"/>
    <col min="13316" max="13316" width="6.5" style="1" customWidth="1"/>
    <col min="13317" max="13328" width="8.625" style="1" customWidth="1"/>
    <col min="13329" max="13329" width="9.625" style="1" customWidth="1"/>
    <col min="13330" max="13347" width="8.625" style="1" customWidth="1"/>
    <col min="13348" max="13349" width="6.75" style="1" customWidth="1"/>
    <col min="13350" max="13352" width="0" style="1" hidden="1" customWidth="1"/>
    <col min="13353" max="13567" width="9" style="1"/>
    <col min="13568" max="13568" width="3.125" style="1" customWidth="1"/>
    <col min="13569" max="13569" width="18.125" style="1" customWidth="1"/>
    <col min="13570" max="13570" width="6.75" style="1" customWidth="1"/>
    <col min="13571" max="13571" width="2.5" style="1" customWidth="1"/>
    <col min="13572" max="13572" width="6.5" style="1" customWidth="1"/>
    <col min="13573" max="13584" width="8.625" style="1" customWidth="1"/>
    <col min="13585" max="13585" width="9.625" style="1" customWidth="1"/>
    <col min="13586" max="13603" width="8.625" style="1" customWidth="1"/>
    <col min="13604" max="13605" width="6.75" style="1" customWidth="1"/>
    <col min="13606" max="13608" width="0" style="1" hidden="1" customWidth="1"/>
    <col min="13609" max="13823" width="9" style="1"/>
    <col min="13824" max="13824" width="3.125" style="1" customWidth="1"/>
    <col min="13825" max="13825" width="18.125" style="1" customWidth="1"/>
    <col min="13826" max="13826" width="6.75" style="1" customWidth="1"/>
    <col min="13827" max="13827" width="2.5" style="1" customWidth="1"/>
    <col min="13828" max="13828" width="6.5" style="1" customWidth="1"/>
    <col min="13829" max="13840" width="8.625" style="1" customWidth="1"/>
    <col min="13841" max="13841" width="9.625" style="1" customWidth="1"/>
    <col min="13842" max="13859" width="8.625" style="1" customWidth="1"/>
    <col min="13860" max="13861" width="6.75" style="1" customWidth="1"/>
    <col min="13862" max="13864" width="0" style="1" hidden="1" customWidth="1"/>
    <col min="13865" max="14079" width="9" style="1"/>
    <col min="14080" max="14080" width="3.125" style="1" customWidth="1"/>
    <col min="14081" max="14081" width="18.125" style="1" customWidth="1"/>
    <col min="14082" max="14082" width="6.75" style="1" customWidth="1"/>
    <col min="14083" max="14083" width="2.5" style="1" customWidth="1"/>
    <col min="14084" max="14084" width="6.5" style="1" customWidth="1"/>
    <col min="14085" max="14096" width="8.625" style="1" customWidth="1"/>
    <col min="14097" max="14097" width="9.625" style="1" customWidth="1"/>
    <col min="14098" max="14115" width="8.625" style="1" customWidth="1"/>
    <col min="14116" max="14117" width="6.75" style="1" customWidth="1"/>
    <col min="14118" max="14120" width="0" style="1" hidden="1" customWidth="1"/>
    <col min="14121" max="14335" width="9" style="1"/>
    <col min="14336" max="14336" width="3.125" style="1" customWidth="1"/>
    <col min="14337" max="14337" width="18.125" style="1" customWidth="1"/>
    <col min="14338" max="14338" width="6.75" style="1" customWidth="1"/>
    <col min="14339" max="14339" width="2.5" style="1" customWidth="1"/>
    <col min="14340" max="14340" width="6.5" style="1" customWidth="1"/>
    <col min="14341" max="14352" width="8.625" style="1" customWidth="1"/>
    <col min="14353" max="14353" width="9.625" style="1" customWidth="1"/>
    <col min="14354" max="14371" width="8.625" style="1" customWidth="1"/>
    <col min="14372" max="14373" width="6.75" style="1" customWidth="1"/>
    <col min="14374" max="14376" width="0" style="1" hidden="1" customWidth="1"/>
    <col min="14377" max="14591" width="9" style="1"/>
    <col min="14592" max="14592" width="3.125" style="1" customWidth="1"/>
    <col min="14593" max="14593" width="18.125" style="1" customWidth="1"/>
    <col min="14594" max="14594" width="6.75" style="1" customWidth="1"/>
    <col min="14595" max="14595" width="2.5" style="1" customWidth="1"/>
    <col min="14596" max="14596" width="6.5" style="1" customWidth="1"/>
    <col min="14597" max="14608" width="8.625" style="1" customWidth="1"/>
    <col min="14609" max="14609" width="9.625" style="1" customWidth="1"/>
    <col min="14610" max="14627" width="8.625" style="1" customWidth="1"/>
    <col min="14628" max="14629" width="6.75" style="1" customWidth="1"/>
    <col min="14630" max="14632" width="0" style="1" hidden="1" customWidth="1"/>
    <col min="14633" max="14847" width="9" style="1"/>
    <col min="14848" max="14848" width="3.125" style="1" customWidth="1"/>
    <col min="14849" max="14849" width="18.125" style="1" customWidth="1"/>
    <col min="14850" max="14850" width="6.75" style="1" customWidth="1"/>
    <col min="14851" max="14851" width="2.5" style="1" customWidth="1"/>
    <col min="14852" max="14852" width="6.5" style="1" customWidth="1"/>
    <col min="14853" max="14864" width="8.625" style="1" customWidth="1"/>
    <col min="14865" max="14865" width="9.625" style="1" customWidth="1"/>
    <col min="14866" max="14883" width="8.625" style="1" customWidth="1"/>
    <col min="14884" max="14885" width="6.75" style="1" customWidth="1"/>
    <col min="14886" max="14888" width="0" style="1" hidden="1" customWidth="1"/>
    <col min="14889" max="15103" width="9" style="1"/>
    <col min="15104" max="15104" width="3.125" style="1" customWidth="1"/>
    <col min="15105" max="15105" width="18.125" style="1" customWidth="1"/>
    <col min="15106" max="15106" width="6.75" style="1" customWidth="1"/>
    <col min="15107" max="15107" width="2.5" style="1" customWidth="1"/>
    <col min="15108" max="15108" width="6.5" style="1" customWidth="1"/>
    <col min="15109" max="15120" width="8.625" style="1" customWidth="1"/>
    <col min="15121" max="15121" width="9.625" style="1" customWidth="1"/>
    <col min="15122" max="15139" width="8.625" style="1" customWidth="1"/>
    <col min="15140" max="15141" width="6.75" style="1" customWidth="1"/>
    <col min="15142" max="15144" width="0" style="1" hidden="1" customWidth="1"/>
    <col min="15145" max="15359" width="9" style="1"/>
    <col min="15360" max="15360" width="3.125" style="1" customWidth="1"/>
    <col min="15361" max="15361" width="18.125" style="1" customWidth="1"/>
    <col min="15362" max="15362" width="6.75" style="1" customWidth="1"/>
    <col min="15363" max="15363" width="2.5" style="1" customWidth="1"/>
    <col min="15364" max="15364" width="6.5" style="1" customWidth="1"/>
    <col min="15365" max="15376" width="8.625" style="1" customWidth="1"/>
    <col min="15377" max="15377" width="9.625" style="1" customWidth="1"/>
    <col min="15378" max="15395" width="8.625" style="1" customWidth="1"/>
    <col min="15396" max="15397" width="6.75" style="1" customWidth="1"/>
    <col min="15398" max="15400" width="0" style="1" hidden="1" customWidth="1"/>
    <col min="15401" max="15615" width="9" style="1"/>
    <col min="15616" max="15616" width="3.125" style="1" customWidth="1"/>
    <col min="15617" max="15617" width="18.125" style="1" customWidth="1"/>
    <col min="15618" max="15618" width="6.75" style="1" customWidth="1"/>
    <col min="15619" max="15619" width="2.5" style="1" customWidth="1"/>
    <col min="15620" max="15620" width="6.5" style="1" customWidth="1"/>
    <col min="15621" max="15632" width="8.625" style="1" customWidth="1"/>
    <col min="15633" max="15633" width="9.625" style="1" customWidth="1"/>
    <col min="15634" max="15651" width="8.625" style="1" customWidth="1"/>
    <col min="15652" max="15653" width="6.75" style="1" customWidth="1"/>
    <col min="15654" max="15656" width="0" style="1" hidden="1" customWidth="1"/>
    <col min="15657" max="15871" width="9" style="1"/>
    <col min="15872" max="15872" width="3.125" style="1" customWidth="1"/>
    <col min="15873" max="15873" width="18.125" style="1" customWidth="1"/>
    <col min="15874" max="15874" width="6.75" style="1" customWidth="1"/>
    <col min="15875" max="15875" width="2.5" style="1" customWidth="1"/>
    <col min="15876" max="15876" width="6.5" style="1" customWidth="1"/>
    <col min="15877" max="15888" width="8.625" style="1" customWidth="1"/>
    <col min="15889" max="15889" width="9.625" style="1" customWidth="1"/>
    <col min="15890" max="15907" width="8.625" style="1" customWidth="1"/>
    <col min="15908" max="15909" width="6.75" style="1" customWidth="1"/>
    <col min="15910" max="15912" width="0" style="1" hidden="1" customWidth="1"/>
    <col min="15913" max="16127" width="9" style="1"/>
    <col min="16128" max="16128" width="3.125" style="1" customWidth="1"/>
    <col min="16129" max="16129" width="18.125" style="1" customWidth="1"/>
    <col min="16130" max="16130" width="6.75" style="1" customWidth="1"/>
    <col min="16131" max="16131" width="2.5" style="1" customWidth="1"/>
    <col min="16132" max="16132" width="6.5" style="1" customWidth="1"/>
    <col min="16133" max="16144" width="8.625" style="1" customWidth="1"/>
    <col min="16145" max="16145" width="9.625" style="1" customWidth="1"/>
    <col min="16146" max="16163" width="8.625" style="1" customWidth="1"/>
    <col min="16164" max="16165" width="6.75" style="1" customWidth="1"/>
    <col min="16166" max="16168" width="0" style="1" hidden="1" customWidth="1"/>
    <col min="16169" max="16384" width="9" style="1"/>
  </cols>
  <sheetData>
    <row r="1" spans="1:45" ht="15.75" customHeight="1" thickBot="1" x14ac:dyDescent="0.2"/>
    <row r="2" spans="1:45" s="6" customFormat="1" ht="68.25" customHeight="1" x14ac:dyDescent="0.15">
      <c r="A2" s="715"/>
      <c r="B2" s="716" t="s">
        <v>93</v>
      </c>
      <c r="C2" s="717"/>
      <c r="D2" s="717"/>
      <c r="E2" s="738"/>
      <c r="F2" s="722"/>
      <c r="G2" s="726"/>
      <c r="H2" s="726"/>
      <c r="I2" s="732"/>
      <c r="J2" s="734" t="s">
        <v>87</v>
      </c>
      <c r="K2" s="734"/>
      <c r="L2" s="1038"/>
      <c r="M2" s="726"/>
      <c r="N2" s="732"/>
      <c r="O2" s="726"/>
      <c r="P2" s="726"/>
      <c r="Q2" s="726" t="s">
        <v>2</v>
      </c>
      <c r="R2" s="726"/>
      <c r="S2" s="726"/>
      <c r="T2" s="726"/>
      <c r="U2" s="752"/>
      <c r="V2" s="726"/>
      <c r="W2" s="754"/>
      <c r="X2" s="732"/>
      <c r="Y2" s="726"/>
      <c r="Z2" s="726"/>
      <c r="AA2" s="1040"/>
      <c r="AB2" s="750"/>
      <c r="AC2" s="726"/>
      <c r="AD2" s="726"/>
      <c r="AE2" s="722"/>
      <c r="AF2" s="738" t="s">
        <v>91</v>
      </c>
      <c r="AG2" s="738" t="s">
        <v>3</v>
      </c>
      <c r="AH2" s="738" t="s">
        <v>3</v>
      </c>
      <c r="AI2" s="740" t="s">
        <v>3</v>
      </c>
      <c r="AJ2" s="203"/>
      <c r="AK2" s="204"/>
      <c r="AL2" s="5"/>
    </row>
    <row r="3" spans="1:45" ht="85.5" customHeight="1" x14ac:dyDescent="0.15">
      <c r="A3" s="715"/>
      <c r="B3" s="718"/>
      <c r="C3" s="719"/>
      <c r="D3" s="719"/>
      <c r="E3" s="739"/>
      <c r="F3" s="723"/>
      <c r="G3" s="727"/>
      <c r="H3" s="727"/>
      <c r="I3" s="733"/>
      <c r="J3" s="735"/>
      <c r="K3" s="735"/>
      <c r="L3" s="1039"/>
      <c r="M3" s="727"/>
      <c r="N3" s="733"/>
      <c r="O3" s="727"/>
      <c r="P3" s="727"/>
      <c r="Q3" s="727"/>
      <c r="R3" s="727"/>
      <c r="S3" s="727"/>
      <c r="T3" s="727"/>
      <c r="U3" s="753"/>
      <c r="V3" s="727"/>
      <c r="W3" s="755"/>
      <c r="X3" s="733"/>
      <c r="Y3" s="727"/>
      <c r="Z3" s="727"/>
      <c r="AA3" s="1041"/>
      <c r="AB3" s="751"/>
      <c r="AC3" s="727"/>
      <c r="AD3" s="727"/>
      <c r="AE3" s="723"/>
      <c r="AF3" s="739"/>
      <c r="AG3" s="739"/>
      <c r="AH3" s="739"/>
      <c r="AI3" s="741"/>
      <c r="AJ3" s="159"/>
      <c r="AK3" s="205"/>
      <c r="AL3" s="7"/>
    </row>
    <row r="4" spans="1:45" ht="172.5" customHeight="1" thickBot="1" x14ac:dyDescent="0.2">
      <c r="A4" s="715"/>
      <c r="B4" s="718"/>
      <c r="C4" s="719"/>
      <c r="D4" s="719"/>
      <c r="E4" s="160"/>
      <c r="F4" s="161"/>
      <c r="G4" s="162"/>
      <c r="H4" s="161"/>
      <c r="I4" s="163"/>
      <c r="J4" s="162" t="s">
        <v>86</v>
      </c>
      <c r="K4" s="161"/>
      <c r="L4" s="162"/>
      <c r="M4" s="164"/>
      <c r="N4" s="160"/>
      <c r="O4" s="165"/>
      <c r="P4" s="166"/>
      <c r="Q4" s="162" t="s">
        <v>5</v>
      </c>
      <c r="R4" s="167"/>
      <c r="S4" s="160"/>
      <c r="T4" s="161"/>
      <c r="U4" s="160"/>
      <c r="V4" s="161"/>
      <c r="W4" s="166"/>
      <c r="X4" s="160"/>
      <c r="Y4" s="161"/>
      <c r="Z4" s="160"/>
      <c r="AA4" s="161"/>
      <c r="AB4" s="160"/>
      <c r="AC4" s="161"/>
      <c r="AD4" s="167"/>
      <c r="AE4" s="160"/>
      <c r="AF4" s="168"/>
      <c r="AG4" s="160"/>
      <c r="AH4" s="161"/>
      <c r="AI4" s="161"/>
      <c r="AJ4" s="169"/>
      <c r="AK4" s="206"/>
      <c r="AL4" s="23"/>
      <c r="AS4" s="1" t="s">
        <v>7</v>
      </c>
    </row>
    <row r="5" spans="1:45" ht="30.75" customHeight="1" x14ac:dyDescent="0.15">
      <c r="A5" s="715"/>
      <c r="B5" s="742"/>
      <c r="C5" s="743"/>
      <c r="D5" s="743"/>
      <c r="E5" s="170"/>
      <c r="F5" s="170"/>
      <c r="G5" s="170" t="s">
        <v>89</v>
      </c>
      <c r="H5" s="170" t="s">
        <v>89</v>
      </c>
      <c r="I5" s="170" t="s">
        <v>89</v>
      </c>
      <c r="J5" s="170"/>
      <c r="K5" s="170"/>
      <c r="L5" s="170"/>
      <c r="M5" s="170"/>
      <c r="N5" s="170" t="s">
        <v>89</v>
      </c>
      <c r="O5" s="170" t="s">
        <v>89</v>
      </c>
      <c r="P5" s="170"/>
      <c r="Q5" s="170"/>
      <c r="R5" s="170"/>
      <c r="S5" s="170"/>
      <c r="T5" s="170"/>
      <c r="U5" s="170" t="s">
        <v>89</v>
      </c>
      <c r="V5" s="170" t="s">
        <v>89</v>
      </c>
      <c r="W5" s="170"/>
      <c r="X5" s="170" t="s">
        <v>89</v>
      </c>
      <c r="Y5" s="170"/>
      <c r="Z5" s="170"/>
      <c r="AA5" s="170"/>
      <c r="AB5" s="170" t="s">
        <v>89</v>
      </c>
      <c r="AC5" s="170" t="s">
        <v>89</v>
      </c>
      <c r="AD5" s="170"/>
      <c r="AE5" s="171" t="s">
        <v>89</v>
      </c>
      <c r="AF5" s="170"/>
      <c r="AG5" s="170"/>
      <c r="AH5" s="170"/>
      <c r="AI5" s="170" t="s">
        <v>89</v>
      </c>
      <c r="AJ5" s="172"/>
      <c r="AK5" s="207"/>
      <c r="AL5" s="27"/>
      <c r="AM5" s="28"/>
      <c r="AN5" s="29"/>
      <c r="AO5" s="29"/>
    </row>
    <row r="6" spans="1:45" s="130" customFormat="1" ht="13.5" customHeight="1" x14ac:dyDescent="0.15">
      <c r="A6" s="715"/>
      <c r="B6" s="744" t="s">
        <v>77</v>
      </c>
      <c r="C6" s="745"/>
      <c r="D6" s="745"/>
      <c r="E6" s="747">
        <v>1</v>
      </c>
      <c r="F6" s="747">
        <v>2</v>
      </c>
      <c r="G6" s="747">
        <v>3</v>
      </c>
      <c r="H6" s="747">
        <v>4</v>
      </c>
      <c r="I6" s="747">
        <v>5</v>
      </c>
      <c r="J6" s="747">
        <v>6</v>
      </c>
      <c r="K6" s="747">
        <v>7</v>
      </c>
      <c r="L6" s="747">
        <v>8</v>
      </c>
      <c r="M6" s="747">
        <v>9</v>
      </c>
      <c r="N6" s="747">
        <v>10</v>
      </c>
      <c r="O6" s="747">
        <v>11</v>
      </c>
      <c r="P6" s="747">
        <v>12</v>
      </c>
      <c r="Q6" s="747">
        <v>13</v>
      </c>
      <c r="R6" s="747">
        <v>14</v>
      </c>
      <c r="S6" s="747">
        <v>15</v>
      </c>
      <c r="T6" s="747">
        <v>16</v>
      </c>
      <c r="U6" s="747">
        <v>17</v>
      </c>
      <c r="V6" s="747">
        <v>18</v>
      </c>
      <c r="W6" s="747">
        <v>19</v>
      </c>
      <c r="X6" s="747">
        <v>20</v>
      </c>
      <c r="Y6" s="747">
        <v>21</v>
      </c>
      <c r="Z6" s="747">
        <v>22</v>
      </c>
      <c r="AA6" s="747">
        <v>23</v>
      </c>
      <c r="AB6" s="747">
        <v>24</v>
      </c>
      <c r="AC6" s="747">
        <v>25</v>
      </c>
      <c r="AD6" s="747">
        <v>26</v>
      </c>
      <c r="AE6" s="747">
        <v>27</v>
      </c>
      <c r="AF6" s="747">
        <v>28</v>
      </c>
      <c r="AG6" s="747">
        <v>29</v>
      </c>
      <c r="AH6" s="747">
        <v>30</v>
      </c>
      <c r="AI6" s="747">
        <v>31</v>
      </c>
      <c r="AJ6" s="731"/>
      <c r="AK6" s="756"/>
      <c r="AL6" s="38"/>
      <c r="AM6" s="757"/>
      <c r="AN6" s="39"/>
      <c r="AO6" s="35"/>
      <c r="AP6" s="758"/>
      <c r="AQ6" s="758"/>
      <c r="AR6" s="758"/>
      <c r="AS6" s="758"/>
    </row>
    <row r="7" spans="1:45" s="130" customFormat="1" ht="13.5" customHeight="1" x14ac:dyDescent="0.15">
      <c r="A7" s="715"/>
      <c r="B7" s="744"/>
      <c r="C7" s="745"/>
      <c r="D7" s="745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747"/>
      <c r="AD7" s="747"/>
      <c r="AE7" s="747"/>
      <c r="AF7" s="747"/>
      <c r="AG7" s="747"/>
      <c r="AH7" s="747"/>
      <c r="AI7" s="747"/>
      <c r="AJ7" s="731"/>
      <c r="AK7" s="756"/>
      <c r="AL7" s="40"/>
      <c r="AM7" s="757"/>
      <c r="AN7" s="39"/>
      <c r="AO7" s="35"/>
    </row>
    <row r="8" spans="1:45" s="130" customFormat="1" ht="13.5" customHeight="1" x14ac:dyDescent="0.15">
      <c r="A8" s="715"/>
      <c r="B8" s="728" t="s">
        <v>11</v>
      </c>
      <c r="C8" s="729" t="s">
        <v>12</v>
      </c>
      <c r="D8" s="729" t="s">
        <v>13</v>
      </c>
      <c r="E8" s="1042" t="s">
        <v>19</v>
      </c>
      <c r="F8" s="731" t="s">
        <v>20</v>
      </c>
      <c r="G8" s="760" t="s">
        <v>14</v>
      </c>
      <c r="H8" s="760" t="s">
        <v>15</v>
      </c>
      <c r="I8" s="731" t="s">
        <v>16</v>
      </c>
      <c r="J8" s="760" t="s">
        <v>17</v>
      </c>
      <c r="K8" s="747" t="s">
        <v>18</v>
      </c>
      <c r="L8" s="731" t="s">
        <v>19</v>
      </c>
      <c r="M8" s="731" t="s">
        <v>20</v>
      </c>
      <c r="N8" s="760" t="s">
        <v>14</v>
      </c>
      <c r="O8" s="760" t="s">
        <v>15</v>
      </c>
      <c r="P8" s="731" t="s">
        <v>16</v>
      </c>
      <c r="Q8" s="760" t="s">
        <v>17</v>
      </c>
      <c r="R8" s="747" t="s">
        <v>18</v>
      </c>
      <c r="S8" s="731" t="s">
        <v>19</v>
      </c>
      <c r="T8" s="731" t="s">
        <v>20</v>
      </c>
      <c r="U8" s="760" t="s">
        <v>14</v>
      </c>
      <c r="V8" s="760" t="s">
        <v>15</v>
      </c>
      <c r="W8" s="731" t="s">
        <v>16</v>
      </c>
      <c r="X8" s="731" t="s">
        <v>17</v>
      </c>
      <c r="Y8" s="731" t="s">
        <v>18</v>
      </c>
      <c r="Z8" s="731" t="s">
        <v>19</v>
      </c>
      <c r="AA8" s="731" t="s">
        <v>20</v>
      </c>
      <c r="AB8" s="760" t="s">
        <v>14</v>
      </c>
      <c r="AC8" s="760" t="s">
        <v>15</v>
      </c>
      <c r="AD8" s="731" t="s">
        <v>16</v>
      </c>
      <c r="AE8" s="731" t="s">
        <v>17</v>
      </c>
      <c r="AF8" s="747" t="s">
        <v>18</v>
      </c>
      <c r="AG8" s="731" t="s">
        <v>19</v>
      </c>
      <c r="AH8" s="731" t="s">
        <v>20</v>
      </c>
      <c r="AI8" s="760" t="s">
        <v>14</v>
      </c>
      <c r="AJ8" s="731"/>
      <c r="AK8" s="759" t="s">
        <v>21</v>
      </c>
      <c r="AL8" s="41"/>
      <c r="AM8" s="757" t="s">
        <v>21</v>
      </c>
      <c r="AN8" s="42"/>
      <c r="AO8" s="35"/>
    </row>
    <row r="9" spans="1:45" ht="15" customHeight="1" x14ac:dyDescent="0.15">
      <c r="A9" s="715"/>
      <c r="B9" s="728"/>
      <c r="C9" s="729"/>
      <c r="D9" s="729"/>
      <c r="E9" s="1042"/>
      <c r="F9" s="731"/>
      <c r="G9" s="760"/>
      <c r="H9" s="760"/>
      <c r="I9" s="731"/>
      <c r="J9" s="760"/>
      <c r="K9" s="747"/>
      <c r="L9" s="731"/>
      <c r="M9" s="731"/>
      <c r="N9" s="760"/>
      <c r="O9" s="760"/>
      <c r="P9" s="731"/>
      <c r="Q9" s="760"/>
      <c r="R9" s="747"/>
      <c r="S9" s="731"/>
      <c r="T9" s="731"/>
      <c r="U9" s="760"/>
      <c r="V9" s="760"/>
      <c r="W9" s="731"/>
      <c r="X9" s="731"/>
      <c r="Y9" s="731"/>
      <c r="Z9" s="731"/>
      <c r="AA9" s="731"/>
      <c r="AB9" s="760"/>
      <c r="AC9" s="760"/>
      <c r="AD9" s="731"/>
      <c r="AE9" s="731"/>
      <c r="AF9" s="747"/>
      <c r="AG9" s="731"/>
      <c r="AH9" s="731"/>
      <c r="AI9" s="760"/>
      <c r="AJ9" s="731"/>
      <c r="AK9" s="759"/>
      <c r="AL9" s="41"/>
      <c r="AM9" s="757"/>
      <c r="AN9" s="39"/>
      <c r="AO9" s="29"/>
    </row>
    <row r="10" spans="1:45" ht="18.75" x14ac:dyDescent="0.15">
      <c r="A10" s="197"/>
      <c r="B10" s="761" t="s">
        <v>22</v>
      </c>
      <c r="C10" s="762"/>
      <c r="D10" s="762"/>
      <c r="E10" s="173"/>
      <c r="F10" s="173"/>
      <c r="G10" s="173"/>
      <c r="H10" s="173"/>
      <c r="I10" s="173"/>
      <c r="J10" s="173"/>
      <c r="K10" s="173"/>
      <c r="L10" s="174"/>
      <c r="M10" s="174"/>
      <c r="N10" s="175"/>
      <c r="O10" s="175"/>
      <c r="P10" s="175"/>
      <c r="Q10" s="175"/>
      <c r="R10" s="175"/>
      <c r="S10" s="174"/>
      <c r="T10" s="175"/>
      <c r="U10" s="175"/>
      <c r="V10" s="175"/>
      <c r="W10" s="174"/>
      <c r="X10" s="175"/>
      <c r="Y10" s="175"/>
      <c r="Z10" s="175"/>
      <c r="AA10" s="175"/>
      <c r="AB10" s="175"/>
      <c r="AC10" s="175"/>
      <c r="AD10" s="175"/>
      <c r="AE10" s="175"/>
      <c r="AF10" s="175"/>
      <c r="AG10" s="174"/>
      <c r="AH10" s="174"/>
      <c r="AI10" s="176"/>
      <c r="AJ10" s="731"/>
      <c r="AK10" s="759"/>
      <c r="AL10" s="44"/>
      <c r="AM10" s="133"/>
      <c r="AN10" s="39"/>
      <c r="AO10" s="29"/>
    </row>
    <row r="11" spans="1:45" ht="18.75" x14ac:dyDescent="0.15">
      <c r="A11" s="197"/>
      <c r="B11" s="761"/>
      <c r="C11" s="762"/>
      <c r="D11" s="762"/>
      <c r="E11" s="173"/>
      <c r="F11" s="173"/>
      <c r="G11" s="173"/>
      <c r="H11" s="173"/>
      <c r="I11" s="173"/>
      <c r="J11" s="173"/>
      <c r="K11" s="173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6"/>
      <c r="AJ11" s="731"/>
      <c r="AK11" s="759"/>
      <c r="AL11" s="44"/>
      <c r="AM11" s="133"/>
      <c r="AN11" s="39"/>
      <c r="AO11" s="29"/>
    </row>
    <row r="12" spans="1:45" ht="30" customHeight="1" x14ac:dyDescent="0.15">
      <c r="A12" s="198">
        <v>1</v>
      </c>
      <c r="B12" s="140" t="s">
        <v>23</v>
      </c>
      <c r="C12" s="141" t="s">
        <v>24</v>
      </c>
      <c r="D12" s="188" t="s">
        <v>25</v>
      </c>
      <c r="E12" s="138" t="s">
        <v>26</v>
      </c>
      <c r="F12" s="139"/>
      <c r="G12" s="138"/>
      <c r="H12" s="138"/>
      <c r="I12" s="138"/>
      <c r="J12" s="138" t="s">
        <v>26</v>
      </c>
      <c r="K12" s="139"/>
      <c r="L12" s="138" t="s">
        <v>26</v>
      </c>
      <c r="M12" s="138"/>
      <c r="N12" s="139"/>
      <c r="O12" s="138"/>
      <c r="P12" s="138" t="s">
        <v>26</v>
      </c>
      <c r="Q12" s="138" t="s">
        <v>85</v>
      </c>
      <c r="R12" s="139" t="s">
        <v>26</v>
      </c>
      <c r="S12" s="138"/>
      <c r="T12" s="143"/>
      <c r="U12" s="138"/>
      <c r="V12" s="142"/>
      <c r="W12" s="138" t="s">
        <v>26</v>
      </c>
      <c r="X12" s="138"/>
      <c r="Y12" s="138"/>
      <c r="Z12" s="138"/>
      <c r="AA12" s="138" t="s">
        <v>26</v>
      </c>
      <c r="AB12" s="138" t="s">
        <v>26</v>
      </c>
      <c r="AC12" s="138"/>
      <c r="AD12" s="138"/>
      <c r="AE12" s="138"/>
      <c r="AF12" s="142"/>
      <c r="AG12" s="138" t="s">
        <v>26</v>
      </c>
      <c r="AH12" s="138"/>
      <c r="AI12" s="138"/>
      <c r="AJ12" s="141" t="str">
        <f>C12</f>
        <v>松尾</v>
      </c>
      <c r="AK12" s="208">
        <f>COUNTIF(E12:AH12,"休")</f>
        <v>9</v>
      </c>
      <c r="AL12" s="47"/>
      <c r="AM12" s="156">
        <f>COUNTIF(E12:AG12,"休")</f>
        <v>9</v>
      </c>
      <c r="AN12" s="39"/>
      <c r="AO12" s="157"/>
    </row>
    <row r="13" spans="1:45" ht="30" customHeight="1" x14ac:dyDescent="0.15">
      <c r="A13" s="198">
        <v>3</v>
      </c>
      <c r="B13" s="140" t="s">
        <v>31</v>
      </c>
      <c r="C13" s="148" t="s">
        <v>84</v>
      </c>
      <c r="D13" s="188" t="s">
        <v>33</v>
      </c>
      <c r="E13" s="138"/>
      <c r="F13" s="139" t="s">
        <v>26</v>
      </c>
      <c r="G13" s="148"/>
      <c r="H13" s="148"/>
      <c r="I13" s="149" t="s">
        <v>26</v>
      </c>
      <c r="J13" s="137" t="s">
        <v>92</v>
      </c>
      <c r="K13" s="183"/>
      <c r="L13" s="148"/>
      <c r="M13" s="149" t="s">
        <v>26</v>
      </c>
      <c r="N13" s="148"/>
      <c r="O13" s="148"/>
      <c r="P13" s="148"/>
      <c r="Q13" s="148" t="s">
        <v>26</v>
      </c>
      <c r="R13" s="148"/>
      <c r="S13" s="148"/>
      <c r="T13" s="148" t="s">
        <v>26</v>
      </c>
      <c r="U13" s="148" t="s">
        <v>26</v>
      </c>
      <c r="V13" s="148"/>
      <c r="W13" s="148"/>
      <c r="X13" s="148"/>
      <c r="Y13" s="151"/>
      <c r="Z13" s="148" t="s">
        <v>26</v>
      </c>
      <c r="AA13" s="149"/>
      <c r="AB13" s="148"/>
      <c r="AC13" s="148"/>
      <c r="AD13" s="148"/>
      <c r="AE13" s="148" t="s">
        <v>26</v>
      </c>
      <c r="AF13" s="151" t="s">
        <v>26</v>
      </c>
      <c r="AG13" s="148"/>
      <c r="AH13" s="149"/>
      <c r="AI13" s="148"/>
      <c r="AJ13" s="148" t="str">
        <f>C13</f>
        <v>市村</v>
      </c>
      <c r="AK13" s="208">
        <f>COUNTIF(E13:AH13,"休")</f>
        <v>9</v>
      </c>
      <c r="AL13" s="49"/>
      <c r="AM13" s="156">
        <f>COUNTIF(E13:AG13,"休")</f>
        <v>9</v>
      </c>
      <c r="AN13" s="42">
        <f>COUNTIF(F13:AG13,"/")</f>
        <v>0</v>
      </c>
      <c r="AO13" s="157"/>
    </row>
    <row r="14" spans="1:45" ht="30" customHeight="1" x14ac:dyDescent="0.15">
      <c r="A14" s="198">
        <v>4</v>
      </c>
      <c r="B14" s="140" t="s">
        <v>34</v>
      </c>
      <c r="C14" s="148" t="s">
        <v>35</v>
      </c>
      <c r="D14" s="188" t="s">
        <v>33</v>
      </c>
      <c r="E14" s="148"/>
      <c r="F14" s="148"/>
      <c r="G14" s="138" t="s">
        <v>26</v>
      </c>
      <c r="H14" s="138"/>
      <c r="I14" s="148"/>
      <c r="J14" s="138" t="s">
        <v>26</v>
      </c>
      <c r="K14" s="138" t="s">
        <v>26</v>
      </c>
      <c r="L14" s="138"/>
      <c r="M14" s="148"/>
      <c r="N14" s="148" t="s">
        <v>26</v>
      </c>
      <c r="O14" s="148"/>
      <c r="P14" s="138"/>
      <c r="Q14" s="148" t="s">
        <v>26</v>
      </c>
      <c r="R14" s="138"/>
      <c r="S14" s="138" t="s">
        <v>26</v>
      </c>
      <c r="T14" s="138"/>
      <c r="U14" s="138"/>
      <c r="V14" s="148"/>
      <c r="W14" s="148"/>
      <c r="X14" s="138"/>
      <c r="Y14" s="138" t="s">
        <v>26</v>
      </c>
      <c r="Z14" s="138"/>
      <c r="AA14" s="148"/>
      <c r="AB14" s="148"/>
      <c r="AC14" s="148"/>
      <c r="AD14" s="138" t="s">
        <v>26</v>
      </c>
      <c r="AE14" s="138"/>
      <c r="AF14" s="148"/>
      <c r="AG14" s="150"/>
      <c r="AH14" s="136" t="s">
        <v>26</v>
      </c>
      <c r="AI14" s="150"/>
      <c r="AJ14" s="148" t="str">
        <f>C14</f>
        <v>内田</v>
      </c>
      <c r="AK14" s="208">
        <f>COUNTIF(E14:AH14,"休")</f>
        <v>9</v>
      </c>
      <c r="AL14" s="49"/>
      <c r="AM14" s="156">
        <f>COUNTIF(E14:AG14,"休")</f>
        <v>8</v>
      </c>
      <c r="AN14" s="42"/>
      <c r="AO14" s="135"/>
    </row>
    <row r="15" spans="1:45" ht="30" customHeight="1" x14ac:dyDescent="0.15">
      <c r="A15" s="198">
        <v>2</v>
      </c>
      <c r="B15" s="147"/>
      <c r="C15" s="144" t="s">
        <v>98</v>
      </c>
      <c r="D15" s="189" t="s">
        <v>30</v>
      </c>
      <c r="E15" s="144" t="s">
        <v>94</v>
      </c>
      <c r="F15" s="144" t="s">
        <v>96</v>
      </c>
      <c r="G15" s="144" t="s">
        <v>94</v>
      </c>
      <c r="H15" s="144" t="s">
        <v>97</v>
      </c>
      <c r="I15" s="144" t="s">
        <v>94</v>
      </c>
      <c r="J15" s="144" t="s">
        <v>26</v>
      </c>
      <c r="K15" s="145" t="s">
        <v>99</v>
      </c>
      <c r="L15" s="146" t="s">
        <v>95</v>
      </c>
      <c r="M15" s="144" t="s">
        <v>96</v>
      </c>
      <c r="N15" s="144" t="s">
        <v>96</v>
      </c>
      <c r="O15" s="144" t="s">
        <v>97</v>
      </c>
      <c r="P15" s="144" t="s">
        <v>100</v>
      </c>
      <c r="Q15" s="144" t="s">
        <v>26</v>
      </c>
      <c r="R15" s="144" t="s">
        <v>95</v>
      </c>
      <c r="S15" s="144" t="s">
        <v>95</v>
      </c>
      <c r="T15" s="144" t="s">
        <v>96</v>
      </c>
      <c r="U15" s="144" t="s">
        <v>95</v>
      </c>
      <c r="V15" s="144" t="s">
        <v>95</v>
      </c>
      <c r="W15" s="144" t="s">
        <v>102</v>
      </c>
      <c r="X15" s="144" t="s">
        <v>102</v>
      </c>
      <c r="Y15" s="144" t="s">
        <v>96</v>
      </c>
      <c r="Z15" s="144" t="s">
        <v>95</v>
      </c>
      <c r="AA15" s="144" t="s">
        <v>95</v>
      </c>
      <c r="AB15" s="144" t="s">
        <v>102</v>
      </c>
      <c r="AC15" s="144" t="s">
        <v>102</v>
      </c>
      <c r="AD15" s="144" t="s">
        <v>94</v>
      </c>
      <c r="AE15" s="144" t="s">
        <v>103</v>
      </c>
      <c r="AF15" s="144" t="s">
        <v>103</v>
      </c>
      <c r="AG15" s="144" t="s">
        <v>101</v>
      </c>
      <c r="AH15" s="144" t="s">
        <v>101</v>
      </c>
      <c r="AI15" s="144" t="s">
        <v>100</v>
      </c>
      <c r="AJ15" s="144" t="str">
        <f>C15</f>
        <v>F倉賀野</v>
      </c>
      <c r="AK15" s="209">
        <f>COUNTIF(E15:AH15,"休")</f>
        <v>2</v>
      </c>
      <c r="AL15" s="49"/>
      <c r="AM15" s="156">
        <f>COUNTIF(E15:AG15,"休")</f>
        <v>2</v>
      </c>
      <c r="AN15" s="97"/>
      <c r="AO15" s="196"/>
    </row>
    <row r="16" spans="1:45" ht="30" customHeight="1" x14ac:dyDescent="0.15">
      <c r="A16" s="198"/>
      <c r="B16" s="195"/>
      <c r="C16" s="191" t="s">
        <v>104</v>
      </c>
      <c r="D16" s="250" t="s">
        <v>30</v>
      </c>
      <c r="E16" s="191"/>
      <c r="F16" s="191"/>
      <c r="G16" s="191"/>
      <c r="H16" s="191"/>
      <c r="I16" s="191"/>
      <c r="J16" s="191"/>
      <c r="K16" s="192"/>
      <c r="L16" s="194"/>
      <c r="M16" s="191"/>
      <c r="N16" s="191" t="s">
        <v>107</v>
      </c>
      <c r="O16" s="191" t="s">
        <v>105</v>
      </c>
      <c r="P16" s="191" t="s">
        <v>105</v>
      </c>
      <c r="Q16" s="193" t="s">
        <v>26</v>
      </c>
      <c r="R16" s="193" t="s">
        <v>26</v>
      </c>
      <c r="S16" s="191" t="s">
        <v>105</v>
      </c>
      <c r="T16" s="191" t="s">
        <v>105</v>
      </c>
      <c r="U16" s="191" t="s">
        <v>105</v>
      </c>
      <c r="V16" s="191" t="s">
        <v>105</v>
      </c>
      <c r="W16" s="193" t="s">
        <v>26</v>
      </c>
      <c r="X16" s="191" t="s">
        <v>105</v>
      </c>
      <c r="Y16" s="191" t="s">
        <v>106</v>
      </c>
      <c r="Z16" s="191" t="s">
        <v>106</v>
      </c>
      <c r="AA16" s="191" t="s">
        <v>106</v>
      </c>
      <c r="AB16" s="191" t="s">
        <v>106</v>
      </c>
      <c r="AC16" s="191" t="s">
        <v>106</v>
      </c>
      <c r="AD16" s="193" t="s">
        <v>26</v>
      </c>
      <c r="AE16" s="193" t="s">
        <v>26</v>
      </c>
      <c r="AF16" s="191" t="s">
        <v>106</v>
      </c>
      <c r="AG16" s="191" t="s">
        <v>106</v>
      </c>
      <c r="AH16" s="191" t="s">
        <v>106</v>
      </c>
      <c r="AI16" s="193" t="s">
        <v>26</v>
      </c>
      <c r="AJ16" s="191" t="s">
        <v>104</v>
      </c>
      <c r="AK16" s="209"/>
      <c r="AL16" s="126"/>
      <c r="AM16" s="156"/>
      <c r="AN16" s="97"/>
      <c r="AO16" s="196"/>
    </row>
    <row r="17" spans="1:41" ht="30" customHeight="1" x14ac:dyDescent="0.15">
      <c r="A17" s="198"/>
      <c r="B17" s="195"/>
      <c r="C17" s="191" t="s">
        <v>108</v>
      </c>
      <c r="D17" s="250" t="s">
        <v>30</v>
      </c>
      <c r="E17" s="191" t="s">
        <v>109</v>
      </c>
      <c r="F17" s="193" t="s">
        <v>26</v>
      </c>
      <c r="G17" s="191" t="s">
        <v>109</v>
      </c>
      <c r="H17" s="191" t="s">
        <v>109</v>
      </c>
      <c r="I17" s="191" t="s">
        <v>109</v>
      </c>
      <c r="J17" s="193" t="s">
        <v>26</v>
      </c>
      <c r="K17" s="192" t="s">
        <v>109</v>
      </c>
      <c r="L17" s="194" t="s">
        <v>109</v>
      </c>
      <c r="M17" s="193" t="s">
        <v>26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209"/>
      <c r="AL17" s="126"/>
      <c r="AM17" s="156"/>
      <c r="AN17" s="97"/>
      <c r="AO17" s="196"/>
    </row>
    <row r="18" spans="1:41" ht="30" customHeight="1" x14ac:dyDescent="0.15">
      <c r="A18" s="199"/>
      <c r="B18" s="210" t="s">
        <v>36</v>
      </c>
      <c r="C18" s="154" t="s">
        <v>37</v>
      </c>
      <c r="D18" s="190" t="s">
        <v>38</v>
      </c>
      <c r="E18" s="154"/>
      <c r="F18" s="153"/>
      <c r="G18" s="152" t="s">
        <v>26</v>
      </c>
      <c r="H18" s="152" t="s">
        <v>26</v>
      </c>
      <c r="I18" s="153" t="s">
        <v>26</v>
      </c>
      <c r="J18" s="152" t="s">
        <v>26</v>
      </c>
      <c r="K18" s="153"/>
      <c r="L18" s="154"/>
      <c r="M18" s="152"/>
      <c r="N18" s="152" t="s">
        <v>26</v>
      </c>
      <c r="O18" s="153" t="s">
        <v>26</v>
      </c>
      <c r="P18" s="152" t="s">
        <v>26</v>
      </c>
      <c r="Q18" s="153" t="s">
        <v>26</v>
      </c>
      <c r="R18" s="153"/>
      <c r="S18" s="184"/>
      <c r="T18" s="152"/>
      <c r="U18" s="153" t="s">
        <v>26</v>
      </c>
      <c r="V18" s="152" t="s">
        <v>26</v>
      </c>
      <c r="W18" s="153" t="s">
        <v>26</v>
      </c>
      <c r="X18" s="153" t="s">
        <v>26</v>
      </c>
      <c r="Y18" s="152"/>
      <c r="Z18" s="152"/>
      <c r="AA18" s="153"/>
      <c r="AB18" s="152" t="s">
        <v>26</v>
      </c>
      <c r="AC18" s="153" t="s">
        <v>26</v>
      </c>
      <c r="AD18" s="153" t="s">
        <v>26</v>
      </c>
      <c r="AE18" s="152" t="s">
        <v>26</v>
      </c>
      <c r="AF18" s="152"/>
      <c r="AG18" s="153"/>
      <c r="AH18" s="184"/>
      <c r="AI18" s="152" t="s">
        <v>26</v>
      </c>
      <c r="AJ18" s="154" t="s">
        <v>37</v>
      </c>
      <c r="AK18" s="211"/>
      <c r="AL18" s="52"/>
      <c r="AM18" s="134"/>
      <c r="AN18" s="42"/>
      <c r="AO18" s="135"/>
    </row>
    <row r="19" spans="1:41" s="2" customFormat="1" ht="30" customHeight="1" x14ac:dyDescent="0.15">
      <c r="A19" s="200"/>
      <c r="B19" s="210"/>
      <c r="C19" s="73" t="s">
        <v>46</v>
      </c>
      <c r="D19" s="182" t="s">
        <v>47</v>
      </c>
      <c r="E19" s="185"/>
      <c r="F19" s="186"/>
      <c r="G19" s="186"/>
      <c r="H19" s="187" t="s">
        <v>26</v>
      </c>
      <c r="I19" s="186"/>
      <c r="J19" s="186" t="s">
        <v>26</v>
      </c>
      <c r="K19" s="186"/>
      <c r="L19" s="186"/>
      <c r="M19" s="186"/>
      <c r="N19" s="186"/>
      <c r="O19" s="187" t="s">
        <v>26</v>
      </c>
      <c r="P19" s="186"/>
      <c r="Q19" s="186" t="s">
        <v>26</v>
      </c>
      <c r="R19" s="186"/>
      <c r="S19" s="186"/>
      <c r="T19" s="186"/>
      <c r="U19" s="186"/>
      <c r="V19" s="187" t="s">
        <v>26</v>
      </c>
      <c r="W19" s="186"/>
      <c r="X19" s="186" t="s">
        <v>26</v>
      </c>
      <c r="Y19" s="186"/>
      <c r="Z19" s="186"/>
      <c r="AA19" s="186"/>
      <c r="AB19" s="186"/>
      <c r="AC19" s="187" t="s">
        <v>26</v>
      </c>
      <c r="AD19" s="186"/>
      <c r="AE19" s="186"/>
      <c r="AF19" s="186"/>
      <c r="AG19" s="186"/>
      <c r="AH19" s="186"/>
      <c r="AI19" s="186" t="s">
        <v>26</v>
      </c>
      <c r="AJ19" s="154" t="s">
        <v>46</v>
      </c>
      <c r="AK19" s="211"/>
      <c r="AL19" s="52"/>
      <c r="AM19" s="156"/>
      <c r="AN19" s="54"/>
      <c r="AO19" s="158"/>
    </row>
    <row r="20" spans="1:41" s="70" customFormat="1" ht="30" customHeight="1" x14ac:dyDescent="0.15">
      <c r="A20" s="201"/>
      <c r="B20" s="212"/>
      <c r="C20" s="73" t="s">
        <v>74</v>
      </c>
      <c r="D20" s="182" t="s">
        <v>47</v>
      </c>
      <c r="E20" s="73"/>
      <c r="F20" s="73"/>
      <c r="G20" s="73"/>
      <c r="H20" s="177" t="s">
        <v>26</v>
      </c>
      <c r="I20" s="177" t="s">
        <v>26</v>
      </c>
      <c r="J20" s="177" t="s">
        <v>26</v>
      </c>
      <c r="K20" s="73"/>
      <c r="L20" s="73"/>
      <c r="M20" s="73" t="s">
        <v>26</v>
      </c>
      <c r="N20" s="73"/>
      <c r="O20" s="73" t="s">
        <v>26</v>
      </c>
      <c r="P20" s="73"/>
      <c r="Q20" s="73" t="s">
        <v>26</v>
      </c>
      <c r="R20" s="73"/>
      <c r="S20" s="73"/>
      <c r="T20" s="73" t="s">
        <v>26</v>
      </c>
      <c r="U20" s="73"/>
      <c r="V20" s="73" t="s">
        <v>26</v>
      </c>
      <c r="W20" s="73"/>
      <c r="X20" s="73" t="s">
        <v>26</v>
      </c>
      <c r="Y20" s="73"/>
      <c r="Z20" s="73"/>
      <c r="AA20" s="73" t="s">
        <v>26</v>
      </c>
      <c r="AB20" s="73"/>
      <c r="AC20" s="73" t="s">
        <v>26</v>
      </c>
      <c r="AD20" s="154"/>
      <c r="AE20" s="73" t="s">
        <v>26</v>
      </c>
      <c r="AF20" s="73"/>
      <c r="AG20" s="73"/>
      <c r="AH20" s="73" t="s">
        <v>26</v>
      </c>
      <c r="AI20" s="73"/>
      <c r="AJ20" s="154" t="s">
        <v>74</v>
      </c>
      <c r="AK20" s="211"/>
      <c r="AL20" s="66"/>
      <c r="AM20" s="67"/>
      <c r="AN20" s="68"/>
      <c r="AO20" s="71"/>
    </row>
    <row r="21" spans="1:41" s="81" customFormat="1" ht="31.5" customHeight="1" x14ac:dyDescent="0.15">
      <c r="A21" s="202"/>
      <c r="B21" s="1037" t="s">
        <v>48</v>
      </c>
      <c r="C21" s="891"/>
      <c r="D21" s="891"/>
      <c r="E21" s="178">
        <f t="shared" ref="E21:AI21" si="0">6-COUNTIF(E12:E20,"休")-E24</f>
        <v>5</v>
      </c>
      <c r="F21" s="178">
        <f t="shared" si="0"/>
        <v>4</v>
      </c>
      <c r="G21" s="178">
        <f t="shared" si="0"/>
        <v>4</v>
      </c>
      <c r="H21" s="178">
        <f t="shared" si="0"/>
        <v>3</v>
      </c>
      <c r="I21" s="178">
        <f t="shared" si="0"/>
        <v>3</v>
      </c>
      <c r="J21" s="178">
        <f t="shared" si="0"/>
        <v>-1</v>
      </c>
      <c r="K21" s="178">
        <f t="shared" si="0"/>
        <v>5</v>
      </c>
      <c r="L21" s="178">
        <f t="shared" si="0"/>
        <v>5</v>
      </c>
      <c r="M21" s="178">
        <f t="shared" si="0"/>
        <v>3</v>
      </c>
      <c r="N21" s="178">
        <f t="shared" si="0"/>
        <v>4</v>
      </c>
      <c r="O21" s="178">
        <f t="shared" si="0"/>
        <v>3</v>
      </c>
      <c r="P21" s="178">
        <f t="shared" si="0"/>
        <v>4</v>
      </c>
      <c r="Q21" s="178">
        <f t="shared" si="0"/>
        <v>-1</v>
      </c>
      <c r="R21" s="178">
        <f t="shared" si="0"/>
        <v>4</v>
      </c>
      <c r="S21" s="178">
        <f t="shared" si="0"/>
        <v>5</v>
      </c>
      <c r="T21" s="178">
        <f t="shared" si="0"/>
        <v>4</v>
      </c>
      <c r="U21" s="178">
        <f t="shared" si="0"/>
        <v>4</v>
      </c>
      <c r="V21" s="178">
        <f t="shared" si="0"/>
        <v>3</v>
      </c>
      <c r="W21" s="178">
        <f t="shared" si="0"/>
        <v>3</v>
      </c>
      <c r="X21" s="178">
        <f t="shared" si="0"/>
        <v>3</v>
      </c>
      <c r="Y21" s="178">
        <f t="shared" si="0"/>
        <v>5</v>
      </c>
      <c r="Z21" s="178">
        <f t="shared" si="0"/>
        <v>5</v>
      </c>
      <c r="AA21" s="178">
        <f t="shared" si="0"/>
        <v>4</v>
      </c>
      <c r="AB21" s="178">
        <f t="shared" si="0"/>
        <v>4</v>
      </c>
      <c r="AC21" s="178">
        <f t="shared" si="0"/>
        <v>3</v>
      </c>
      <c r="AD21" s="178">
        <f t="shared" si="0"/>
        <v>3</v>
      </c>
      <c r="AE21" s="178">
        <f t="shared" si="0"/>
        <v>2</v>
      </c>
      <c r="AF21" s="178">
        <f t="shared" si="0"/>
        <v>5</v>
      </c>
      <c r="AG21" s="178">
        <f t="shared" si="0"/>
        <v>5</v>
      </c>
      <c r="AH21" s="178">
        <f t="shared" si="0"/>
        <v>4</v>
      </c>
      <c r="AI21" s="178">
        <f t="shared" si="0"/>
        <v>3</v>
      </c>
      <c r="AJ21" s="766"/>
      <c r="AK21" s="769"/>
      <c r="AL21" s="44"/>
      <c r="AM21" s="80"/>
      <c r="AN21" s="54"/>
    </row>
    <row r="22" spans="1:41" ht="13.5" customHeight="1" x14ac:dyDescent="0.15">
      <c r="A22" s="773"/>
      <c r="B22" s="744" t="s">
        <v>49</v>
      </c>
      <c r="C22" s="745"/>
      <c r="D22" s="745"/>
      <c r="E22" s="771">
        <f t="shared" ref="E22:AH22" si="1">COUNTIF(E12:E20,"休")</f>
        <v>1</v>
      </c>
      <c r="F22" s="771">
        <f t="shared" si="1"/>
        <v>2</v>
      </c>
      <c r="G22" s="771">
        <f t="shared" si="1"/>
        <v>2</v>
      </c>
      <c r="H22" s="771">
        <f t="shared" si="1"/>
        <v>3</v>
      </c>
      <c r="I22" s="771">
        <f t="shared" si="1"/>
        <v>3</v>
      </c>
      <c r="J22" s="771">
        <f t="shared" si="1"/>
        <v>7</v>
      </c>
      <c r="K22" s="771">
        <f t="shared" si="1"/>
        <v>1</v>
      </c>
      <c r="L22" s="771">
        <f t="shared" si="1"/>
        <v>1</v>
      </c>
      <c r="M22" s="771">
        <f t="shared" si="1"/>
        <v>3</v>
      </c>
      <c r="N22" s="771">
        <f t="shared" si="1"/>
        <v>2</v>
      </c>
      <c r="O22" s="771">
        <f t="shared" si="1"/>
        <v>3</v>
      </c>
      <c r="P22" s="771">
        <f t="shared" si="1"/>
        <v>2</v>
      </c>
      <c r="Q22" s="771">
        <f t="shared" si="1"/>
        <v>7</v>
      </c>
      <c r="R22" s="771">
        <f t="shared" si="1"/>
        <v>2</v>
      </c>
      <c r="S22" s="771">
        <f t="shared" si="1"/>
        <v>1</v>
      </c>
      <c r="T22" s="771">
        <f t="shared" si="1"/>
        <v>2</v>
      </c>
      <c r="U22" s="771">
        <f t="shared" si="1"/>
        <v>2</v>
      </c>
      <c r="V22" s="771">
        <f t="shared" si="1"/>
        <v>3</v>
      </c>
      <c r="W22" s="771">
        <f t="shared" si="1"/>
        <v>3</v>
      </c>
      <c r="X22" s="771">
        <f t="shared" si="1"/>
        <v>3</v>
      </c>
      <c r="Y22" s="771">
        <f t="shared" si="1"/>
        <v>1</v>
      </c>
      <c r="Z22" s="771">
        <f t="shared" si="1"/>
        <v>1</v>
      </c>
      <c r="AA22" s="771">
        <f t="shared" si="1"/>
        <v>2</v>
      </c>
      <c r="AB22" s="771">
        <f t="shared" si="1"/>
        <v>2</v>
      </c>
      <c r="AC22" s="771">
        <f t="shared" si="1"/>
        <v>3</v>
      </c>
      <c r="AD22" s="771">
        <f t="shared" si="1"/>
        <v>3</v>
      </c>
      <c r="AE22" s="771">
        <f t="shared" si="1"/>
        <v>4</v>
      </c>
      <c r="AF22" s="771">
        <f t="shared" si="1"/>
        <v>1</v>
      </c>
      <c r="AG22" s="771">
        <f t="shared" si="1"/>
        <v>1</v>
      </c>
      <c r="AH22" s="771">
        <f t="shared" si="1"/>
        <v>2</v>
      </c>
      <c r="AI22" s="155"/>
      <c r="AJ22" s="766"/>
      <c r="AK22" s="769"/>
      <c r="AL22" s="131"/>
      <c r="AM22" s="129"/>
      <c r="AN22" s="35"/>
      <c r="AO22" s="29"/>
    </row>
    <row r="23" spans="1:41" ht="14.25" customHeight="1" x14ac:dyDescent="0.15">
      <c r="A23" s="773"/>
      <c r="B23" s="744"/>
      <c r="C23" s="745"/>
      <c r="D23" s="745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71"/>
      <c r="V23" s="771"/>
      <c r="W23" s="771"/>
      <c r="X23" s="771"/>
      <c r="Y23" s="771"/>
      <c r="Z23" s="771"/>
      <c r="AA23" s="771"/>
      <c r="AB23" s="771"/>
      <c r="AC23" s="771"/>
      <c r="AD23" s="771"/>
      <c r="AE23" s="771"/>
      <c r="AF23" s="771"/>
      <c r="AG23" s="771"/>
      <c r="AH23" s="771"/>
      <c r="AI23" s="155"/>
      <c r="AJ23" s="766"/>
      <c r="AK23" s="769"/>
      <c r="AL23" s="131"/>
      <c r="AM23" s="129"/>
      <c r="AN23" s="35"/>
      <c r="AO23" s="29"/>
    </row>
    <row r="24" spans="1:41" ht="14.25" customHeight="1" x14ac:dyDescent="0.15">
      <c r="A24" s="199"/>
      <c r="B24" s="744" t="s">
        <v>50</v>
      </c>
      <c r="C24" s="745"/>
      <c r="D24" s="745"/>
      <c r="E24" s="771">
        <v>0</v>
      </c>
      <c r="F24" s="771">
        <v>0</v>
      </c>
      <c r="G24" s="771">
        <v>0</v>
      </c>
      <c r="H24" s="771">
        <v>0</v>
      </c>
      <c r="I24" s="771">
        <v>0</v>
      </c>
      <c r="J24" s="771">
        <v>0</v>
      </c>
      <c r="K24" s="771">
        <v>0</v>
      </c>
      <c r="L24" s="771">
        <v>0</v>
      </c>
      <c r="M24" s="771">
        <v>0</v>
      </c>
      <c r="N24" s="771">
        <v>0</v>
      </c>
      <c r="O24" s="771">
        <v>0</v>
      </c>
      <c r="P24" s="771">
        <v>0</v>
      </c>
      <c r="Q24" s="771">
        <v>0</v>
      </c>
      <c r="R24" s="771">
        <v>0</v>
      </c>
      <c r="S24" s="771">
        <v>0</v>
      </c>
      <c r="T24" s="771">
        <v>0</v>
      </c>
      <c r="U24" s="771">
        <v>0</v>
      </c>
      <c r="V24" s="771">
        <v>0</v>
      </c>
      <c r="W24" s="771">
        <v>0</v>
      </c>
      <c r="X24" s="771">
        <v>0</v>
      </c>
      <c r="Y24" s="771">
        <v>0</v>
      </c>
      <c r="Z24" s="771">
        <v>0</v>
      </c>
      <c r="AA24" s="771">
        <v>0</v>
      </c>
      <c r="AB24" s="771">
        <v>0</v>
      </c>
      <c r="AC24" s="771">
        <v>0</v>
      </c>
      <c r="AD24" s="771">
        <v>0</v>
      </c>
      <c r="AE24" s="771">
        <v>0</v>
      </c>
      <c r="AF24" s="771">
        <v>0</v>
      </c>
      <c r="AG24" s="771">
        <v>0</v>
      </c>
      <c r="AH24" s="771">
        <v>0</v>
      </c>
      <c r="AI24" s="155"/>
      <c r="AJ24" s="766"/>
      <c r="AK24" s="769"/>
      <c r="AL24" s="131"/>
      <c r="AM24" s="129"/>
      <c r="AN24" s="35"/>
      <c r="AO24" s="29"/>
    </row>
    <row r="25" spans="1:41" ht="14.25" customHeight="1" x14ac:dyDescent="0.15">
      <c r="A25" s="199"/>
      <c r="B25" s="744"/>
      <c r="C25" s="745"/>
      <c r="D25" s="745"/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771"/>
      <c r="AC25" s="771"/>
      <c r="AD25" s="771"/>
      <c r="AE25" s="771"/>
      <c r="AF25" s="771"/>
      <c r="AG25" s="771"/>
      <c r="AH25" s="771"/>
      <c r="AI25" s="155"/>
      <c r="AJ25" s="766"/>
      <c r="AK25" s="769"/>
      <c r="AL25" s="131"/>
      <c r="AM25" s="129"/>
      <c r="AN25" s="35"/>
      <c r="AO25" s="29"/>
    </row>
    <row r="26" spans="1:41" ht="14.25" customHeight="1" x14ac:dyDescent="0.15">
      <c r="A26" s="199"/>
      <c r="B26" s="776"/>
      <c r="C26" s="777"/>
      <c r="D26" s="777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731"/>
      <c r="AH26" s="731"/>
      <c r="AI26" s="179"/>
      <c r="AJ26" s="766"/>
      <c r="AK26" s="769"/>
      <c r="AL26" s="131"/>
      <c r="AM26" s="129"/>
      <c r="AN26" s="35"/>
      <c r="AO26" s="29"/>
    </row>
    <row r="27" spans="1:41" ht="14.25" customHeight="1" x14ac:dyDescent="0.15">
      <c r="A27" s="199"/>
      <c r="B27" s="776"/>
      <c r="C27" s="777"/>
      <c r="D27" s="777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31"/>
      <c r="AH27" s="731"/>
      <c r="AI27" s="179"/>
      <c r="AJ27" s="766"/>
      <c r="AK27" s="769"/>
      <c r="AL27" s="131"/>
      <c r="AM27" s="129"/>
      <c r="AN27" s="35"/>
      <c r="AO27" s="29"/>
    </row>
    <row r="28" spans="1:41" ht="13.5" customHeight="1" x14ac:dyDescent="0.15">
      <c r="A28" s="773"/>
      <c r="B28" s="778" t="s">
        <v>51</v>
      </c>
      <c r="C28" s="779"/>
      <c r="D28" s="779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  <c r="Y28" s="780"/>
      <c r="Z28" s="780"/>
      <c r="AA28" s="780"/>
      <c r="AB28" s="780"/>
      <c r="AC28" s="780"/>
      <c r="AD28" s="780"/>
      <c r="AE28" s="780"/>
      <c r="AF28" s="780"/>
      <c r="AG28" s="780"/>
      <c r="AH28" s="780"/>
      <c r="AI28" s="780"/>
      <c r="AJ28" s="766"/>
      <c r="AK28" s="769"/>
      <c r="AL28" s="131"/>
      <c r="AM28" s="781"/>
      <c r="AN28" s="35"/>
      <c r="AO28" s="29"/>
    </row>
    <row r="29" spans="1:41" ht="13.5" customHeight="1" x14ac:dyDescent="0.15">
      <c r="A29" s="773"/>
      <c r="B29" s="778"/>
      <c r="C29" s="779"/>
      <c r="D29" s="779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66"/>
      <c r="AK29" s="769"/>
      <c r="AL29" s="131"/>
      <c r="AM29" s="781"/>
      <c r="AN29" s="35"/>
      <c r="AO29" s="29"/>
    </row>
    <row r="30" spans="1:41" ht="15" customHeight="1" x14ac:dyDescent="0.15">
      <c r="A30" s="773">
        <v>6</v>
      </c>
      <c r="B30" s="782" t="s">
        <v>52</v>
      </c>
      <c r="C30" s="783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4"/>
      <c r="AI30" s="180"/>
      <c r="AJ30" s="766"/>
      <c r="AK30" s="769"/>
      <c r="AL30" s="131"/>
      <c r="AM30" s="781">
        <f>COUNTIF(E30:AG30,"休")</f>
        <v>0</v>
      </c>
      <c r="AN30" s="35"/>
      <c r="AO30" s="29"/>
    </row>
    <row r="31" spans="1:41" ht="15" customHeight="1" x14ac:dyDescent="0.15">
      <c r="A31" s="773"/>
      <c r="B31" s="782"/>
      <c r="C31" s="783"/>
      <c r="D31" s="783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180"/>
      <c r="AJ31" s="766"/>
      <c r="AK31" s="769"/>
      <c r="AL31" s="131"/>
      <c r="AM31" s="781"/>
      <c r="AN31" s="35"/>
      <c r="AO31" s="29"/>
    </row>
    <row r="32" spans="1:41" ht="15" customHeight="1" x14ac:dyDescent="0.15">
      <c r="A32" s="773">
        <v>7</v>
      </c>
      <c r="B32" s="785" t="s">
        <v>53</v>
      </c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181"/>
      <c r="AJ32" s="766"/>
      <c r="AK32" s="769"/>
      <c r="AL32" s="131"/>
      <c r="AM32" s="781">
        <f>COUNTIF(E32:AG32,"休")</f>
        <v>0</v>
      </c>
      <c r="AN32" s="35"/>
      <c r="AO32" s="29"/>
    </row>
    <row r="33" spans="1:41" ht="14.25" customHeight="1" thickBot="1" x14ac:dyDescent="0.2">
      <c r="A33" s="773"/>
      <c r="B33" s="787"/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213"/>
      <c r="AJ33" s="767"/>
      <c r="AK33" s="770"/>
      <c r="AL33" s="132"/>
      <c r="AM33" s="793"/>
      <c r="AN33" s="35"/>
      <c r="AO33" s="29"/>
    </row>
    <row r="34" spans="1:41" s="2" customFormat="1" ht="15" customHeight="1" x14ac:dyDescent="0.15">
      <c r="A34" s="128"/>
      <c r="B34" s="89"/>
      <c r="C34" s="90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128"/>
    </row>
    <row r="35" spans="1:41" s="2" customFormat="1" ht="29.25" customHeight="1" x14ac:dyDescent="0.15">
      <c r="A35" s="128"/>
      <c r="B35" s="98" t="s">
        <v>90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</row>
    <row r="36" spans="1:41" s="2" customFormat="1" ht="29.25" hidden="1" customHeight="1" x14ac:dyDescent="0.15">
      <c r="A36" s="128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8"/>
    </row>
    <row r="37" spans="1:41" s="2" customFormat="1" ht="29.25" hidden="1" customHeight="1" x14ac:dyDescent="0.15">
      <c r="A37" s="128"/>
      <c r="B37" s="127" t="s">
        <v>54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8"/>
    </row>
    <row r="38" spans="1:41" s="2" customFormat="1" ht="29.25" hidden="1" customHeight="1" x14ac:dyDescent="0.15">
      <c r="A38" s="128"/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8"/>
    </row>
    <row r="39" spans="1:41" ht="25.5" hidden="1" customHeight="1" x14ac:dyDescent="0.15">
      <c r="B39" s="92"/>
      <c r="C39" s="93" t="s">
        <v>55</v>
      </c>
      <c r="D39" s="794" t="s">
        <v>56</v>
      </c>
      <c r="E39" s="794"/>
      <c r="F39" s="794"/>
      <c r="G39" s="794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130"/>
    </row>
    <row r="40" spans="1:41" s="2" customFormat="1" ht="25.5" x14ac:dyDescent="0.15">
      <c r="B40" s="94" t="s">
        <v>88</v>
      </c>
      <c r="C40" s="94"/>
      <c r="D40" s="95"/>
      <c r="E40" s="95"/>
      <c r="F40" s="95"/>
      <c r="G40" s="9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128"/>
    </row>
    <row r="41" spans="1:41" ht="25.5" customHeight="1" x14ac:dyDescent="0.15">
      <c r="B41" s="94" t="s">
        <v>57</v>
      </c>
      <c r="C41" s="93"/>
      <c r="D41" s="127"/>
      <c r="E41" s="127"/>
      <c r="F41" s="127"/>
      <c r="G41" s="127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 t="s">
        <v>58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130"/>
    </row>
    <row r="42" spans="1:41" ht="25.5" customHeight="1" x14ac:dyDescent="0.15">
      <c r="B42" s="794" t="s">
        <v>59</v>
      </c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4"/>
      <c r="S42" s="794"/>
      <c r="T42" s="794"/>
      <c r="U42" s="794"/>
      <c r="V42" s="794"/>
      <c r="W42" s="794"/>
      <c r="X42" s="794"/>
      <c r="Y42" s="794"/>
      <c r="Z42" s="794"/>
      <c r="AA42" s="794"/>
      <c r="AB42" s="794"/>
      <c r="AC42" s="794"/>
      <c r="AD42" s="794"/>
      <c r="AE42" s="794"/>
      <c r="AF42" s="794"/>
      <c r="AG42" s="794"/>
      <c r="AH42" s="794"/>
      <c r="AI42" s="794"/>
      <c r="AJ42" s="794"/>
      <c r="AK42" s="794"/>
      <c r="AL42" s="794"/>
      <c r="AM42" s="794"/>
    </row>
    <row r="43" spans="1:41" ht="25.5" x14ac:dyDescent="0.15">
      <c r="B43" s="794" t="s">
        <v>60</v>
      </c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4"/>
      <c r="AE43" s="794"/>
      <c r="AF43" s="794"/>
      <c r="AG43" s="794"/>
      <c r="AH43" s="794"/>
      <c r="AI43" s="794"/>
      <c r="AJ43" s="794"/>
      <c r="AK43" s="794"/>
      <c r="AL43" s="794"/>
      <c r="AM43" s="794"/>
    </row>
    <row r="44" spans="1:41" ht="26.25" customHeight="1" x14ac:dyDescent="0.15"/>
    <row r="45" spans="1:41" ht="5.65" customHeight="1" x14ac:dyDescent="0.15">
      <c r="P45" s="96"/>
    </row>
    <row r="46014" spans="1:40" s="2" customFormat="1" ht="5.65" customHeight="1" x14ac:dyDescent="0.15">
      <c r="A46014" s="1"/>
      <c r="B46014" s="1"/>
      <c r="C46014" s="1"/>
      <c r="D46014" s="1"/>
      <c r="U46014" s="791"/>
      <c r="V46014" s="792" t="e">
        <f>S$8-U46014</f>
        <v>#VALUE!</v>
      </c>
      <c r="AM46014" s="1"/>
      <c r="AN46014" s="1"/>
    </row>
    <row r="46015" spans="1:40" s="2" customFormat="1" ht="5.65" customHeight="1" x14ac:dyDescent="0.15">
      <c r="A46015" s="1"/>
      <c r="B46015" s="1"/>
      <c r="C46015" s="1"/>
      <c r="D46015" s="1"/>
      <c r="U46015" s="791"/>
      <c r="V46015" s="792"/>
      <c r="AM46015" s="1"/>
      <c r="AN46015" s="1"/>
    </row>
  </sheetData>
  <mergeCells count="312">
    <mergeCell ref="A2:A9"/>
    <mergeCell ref="B2:D4"/>
    <mergeCell ref="E2:E3"/>
    <mergeCell ref="F2:F3"/>
    <mergeCell ref="G2:G3"/>
    <mergeCell ref="B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I2:AI3"/>
    <mergeCell ref="B5:D5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H6:H7"/>
    <mergeCell ref="I6:I7"/>
    <mergeCell ref="J6:J7"/>
    <mergeCell ref="K6:K7"/>
    <mergeCell ref="L6:L7"/>
    <mergeCell ref="AF2:AF3"/>
    <mergeCell ref="AG2:AG3"/>
    <mergeCell ref="AH2:AH3"/>
    <mergeCell ref="K2:K3"/>
    <mergeCell ref="L2:L3"/>
    <mergeCell ref="M2:M3"/>
    <mergeCell ref="P6:P7"/>
    <mergeCell ref="Q6:Q7"/>
    <mergeCell ref="R6:R7"/>
    <mergeCell ref="H8:H9"/>
    <mergeCell ref="AE6:AE7"/>
    <mergeCell ref="AF6:AF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K6:AK7"/>
    <mergeCell ref="AM6:AM7"/>
    <mergeCell ref="AP6:AS6"/>
    <mergeCell ref="AG6:AG7"/>
    <mergeCell ref="AH6:AH7"/>
    <mergeCell ref="AI6:AI7"/>
    <mergeCell ref="AJ6:AJ9"/>
    <mergeCell ref="AG8:AG9"/>
    <mergeCell ref="AH8:AH9"/>
    <mergeCell ref="AI8:AI9"/>
    <mergeCell ref="AK8:AK9"/>
    <mergeCell ref="AM8:AM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B21:D21"/>
    <mergeCell ref="AJ21:AJ33"/>
    <mergeCell ref="AK21:AK33"/>
    <mergeCell ref="B24:D25"/>
    <mergeCell ref="E24:E25"/>
    <mergeCell ref="F24:F25"/>
    <mergeCell ref="G24:G25"/>
    <mergeCell ref="H24:H25"/>
    <mergeCell ref="I24:I25"/>
    <mergeCell ref="J24:J25"/>
    <mergeCell ref="AC22:AC23"/>
    <mergeCell ref="AD22:AD23"/>
    <mergeCell ref="AE22:AE23"/>
    <mergeCell ref="T22:T23"/>
    <mergeCell ref="U22:U23"/>
    <mergeCell ref="V22:V23"/>
    <mergeCell ref="W22:W23"/>
    <mergeCell ref="X22:X23"/>
    <mergeCell ref="A22:A23"/>
    <mergeCell ref="B22:D23"/>
    <mergeCell ref="E22:E23"/>
    <mergeCell ref="F22:F23"/>
    <mergeCell ref="G22:G23"/>
    <mergeCell ref="AK10:AK11"/>
    <mergeCell ref="AJ10:AJ11"/>
    <mergeCell ref="B10:D11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F22:AF23"/>
    <mergeCell ref="AG22:AG23"/>
    <mergeCell ref="AH22:AH23"/>
    <mergeCell ref="Z22:Z23"/>
    <mergeCell ref="AA22:AA23"/>
    <mergeCell ref="AB22:AB23"/>
    <mergeCell ref="Y22:Y23"/>
    <mergeCell ref="N22:N23"/>
    <mergeCell ref="O22:O23"/>
    <mergeCell ref="AF24:AF25"/>
    <mergeCell ref="AG24:AG25"/>
    <mergeCell ref="AH24:AH25"/>
    <mergeCell ref="W24:W25"/>
    <mergeCell ref="X24:X25"/>
    <mergeCell ref="Y24:Y25"/>
    <mergeCell ref="Z24:Z25"/>
    <mergeCell ref="AA24:AA25"/>
    <mergeCell ref="AB24:AB25"/>
    <mergeCell ref="E26:E27"/>
    <mergeCell ref="F26:F27"/>
    <mergeCell ref="G26:G27"/>
    <mergeCell ref="H26:H27"/>
    <mergeCell ref="I26:I27"/>
    <mergeCell ref="AC24:AC25"/>
    <mergeCell ref="AD24:AD25"/>
    <mergeCell ref="AE24:AE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R26:R27"/>
    <mergeCell ref="S26:S27"/>
    <mergeCell ref="T26:T27"/>
    <mergeCell ref="J26:J27"/>
    <mergeCell ref="K26:K27"/>
    <mergeCell ref="L26:L27"/>
    <mergeCell ref="M26:M27"/>
    <mergeCell ref="N26:N27"/>
    <mergeCell ref="O26:O27"/>
    <mergeCell ref="AH26:AH27"/>
    <mergeCell ref="A28:A29"/>
    <mergeCell ref="B28:D29"/>
    <mergeCell ref="E28:E29"/>
    <mergeCell ref="F28:F29"/>
    <mergeCell ref="G28:G29"/>
    <mergeCell ref="H28:H29"/>
    <mergeCell ref="I28:I29"/>
    <mergeCell ref="J28:J29"/>
    <mergeCell ref="K28:K29"/>
    <mergeCell ref="AB26:AB27"/>
    <mergeCell ref="AC26:AC27"/>
    <mergeCell ref="AD26:AD27"/>
    <mergeCell ref="AE26:AE27"/>
    <mergeCell ref="AF26:AF27"/>
    <mergeCell ref="AG26:AG27"/>
    <mergeCell ref="V26:V27"/>
    <mergeCell ref="B26:D27"/>
    <mergeCell ref="W26:W27"/>
    <mergeCell ref="X26:X27"/>
    <mergeCell ref="Y26:Y27"/>
    <mergeCell ref="Z26:Z27"/>
    <mergeCell ref="AA26:AA27"/>
    <mergeCell ref="P26:P27"/>
    <mergeCell ref="Q26:Q27"/>
    <mergeCell ref="T28:T29"/>
    <mergeCell ref="U28:U29"/>
    <mergeCell ref="V28:V29"/>
    <mergeCell ref="W28:W29"/>
    <mergeCell ref="Z28:Z29"/>
    <mergeCell ref="AA28:AA29"/>
    <mergeCell ref="U26:U27"/>
    <mergeCell ref="L28:L29"/>
    <mergeCell ref="M28:M29"/>
    <mergeCell ref="N28:N29"/>
    <mergeCell ref="O28:O29"/>
    <mergeCell ref="P28:P29"/>
    <mergeCell ref="Q28:Q29"/>
    <mergeCell ref="AM28:AM29"/>
    <mergeCell ref="A30:A31"/>
    <mergeCell ref="B30:D31"/>
    <mergeCell ref="E30:E31"/>
    <mergeCell ref="F30:F31"/>
    <mergeCell ref="G30:G31"/>
    <mergeCell ref="H30:H31"/>
    <mergeCell ref="I30:I31"/>
    <mergeCell ref="J30:J31"/>
    <mergeCell ref="K30:K31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AG30:AG31"/>
    <mergeCell ref="AH30:AH31"/>
    <mergeCell ref="AM30:AM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R32:R33"/>
    <mergeCell ref="S32:S33"/>
    <mergeCell ref="T32:T33"/>
    <mergeCell ref="R30:R31"/>
    <mergeCell ref="S30:S31"/>
    <mergeCell ref="T30:T31"/>
    <mergeCell ref="AB28:AB29"/>
    <mergeCell ref="AC28:AC29"/>
    <mergeCell ref="R28:R29"/>
    <mergeCell ref="S28:S29"/>
    <mergeCell ref="U30:U31"/>
    <mergeCell ref="V30:V31"/>
    <mergeCell ref="W30:W31"/>
    <mergeCell ref="L32:L33"/>
    <mergeCell ref="M32:M33"/>
    <mergeCell ref="N32:N33"/>
    <mergeCell ref="L30:L31"/>
    <mergeCell ref="M30:M31"/>
    <mergeCell ref="N30:N31"/>
    <mergeCell ref="O30:O31"/>
    <mergeCell ref="P30:P31"/>
    <mergeCell ref="Q30:Q31"/>
    <mergeCell ref="A32:A33"/>
    <mergeCell ref="B32:D33"/>
    <mergeCell ref="E32:E33"/>
    <mergeCell ref="F32:F33"/>
    <mergeCell ref="G32:G33"/>
    <mergeCell ref="H32:H33"/>
    <mergeCell ref="I32:I33"/>
    <mergeCell ref="J32:J33"/>
    <mergeCell ref="K32:K33"/>
    <mergeCell ref="B43:AM43"/>
    <mergeCell ref="U46014:U46015"/>
    <mergeCell ref="V46014:V46015"/>
    <mergeCell ref="AG32:AG33"/>
    <mergeCell ref="AH32:AH33"/>
    <mergeCell ref="AM32:AM33"/>
    <mergeCell ref="B38:Q38"/>
    <mergeCell ref="D39:G39"/>
    <mergeCell ref="B42:AM42"/>
    <mergeCell ref="AA32:AA33"/>
    <mergeCell ref="AB32:AB33"/>
    <mergeCell ref="AC32:AC33"/>
    <mergeCell ref="AD32:AD33"/>
    <mergeCell ref="AE32:AE33"/>
    <mergeCell ref="AF32:AF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</mergeCells>
  <phoneticPr fontId="4"/>
  <pageMargins left="0.62992125984251968" right="0.2" top="0.98425196850393704" bottom="0" header="0.51181102362204722" footer="0.51181102362204722"/>
  <pageSetup paperSize="9" scale="47" firstPageNumber="4294963191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5F65-03DD-4455-B217-AD575F23BBA7}">
  <sheetPr>
    <pageSetUpPr fitToPage="1"/>
  </sheetPr>
  <dimension ref="A1:AS46015"/>
  <sheetViews>
    <sheetView view="pageBreakPreview" topLeftCell="A5" zoomScale="60" zoomScaleNormal="40" workbookViewId="0">
      <selection activeCell="AH13" sqref="AH13"/>
    </sheetView>
  </sheetViews>
  <sheetFormatPr defaultRowHeight="5.65" customHeight="1" x14ac:dyDescent="0.15"/>
  <cols>
    <col min="1" max="1" width="3.125" style="1" customWidth="1"/>
    <col min="2" max="2" width="18.125" style="1" customWidth="1"/>
    <col min="3" max="3" width="9.875" style="1" bestFit="1" customWidth="1"/>
    <col min="4" max="4" width="14.25" style="1" bestFit="1" customWidth="1"/>
    <col min="5" max="5" width="5.875" style="2" customWidth="1"/>
    <col min="6" max="7" width="5.75" style="2" bestFit="1" customWidth="1"/>
    <col min="8" max="9" width="5.75" style="2" customWidth="1"/>
    <col min="10" max="10" width="6.75" style="2" bestFit="1" customWidth="1"/>
    <col min="11" max="13" width="5.75" style="2" bestFit="1" customWidth="1"/>
    <col min="14" max="16" width="6.625" style="2" bestFit="1" customWidth="1"/>
    <col min="17" max="17" width="7" style="2" bestFit="1" customWidth="1"/>
    <col min="18" max="35" width="8.625" style="2" customWidth="1"/>
    <col min="36" max="36" width="11.875" style="2" bestFit="1" customWidth="1"/>
    <col min="37" max="37" width="6.75" style="2" customWidth="1"/>
    <col min="38" max="38" width="6.75" style="2" hidden="1" customWidth="1"/>
    <col min="39" max="39" width="6.625" style="1" hidden="1" customWidth="1"/>
    <col min="40" max="40" width="4" style="1" hidden="1" customWidth="1"/>
    <col min="41" max="41" width="24" style="1" customWidth="1"/>
    <col min="42" max="255" width="9" style="1"/>
    <col min="256" max="256" width="3.125" style="1" customWidth="1"/>
    <col min="257" max="257" width="18.125" style="1" customWidth="1"/>
    <col min="258" max="258" width="6.75" style="1" customWidth="1"/>
    <col min="259" max="259" width="2.5" style="1" customWidth="1"/>
    <col min="260" max="260" width="6.5" style="1" customWidth="1"/>
    <col min="261" max="272" width="8.625" style="1" customWidth="1"/>
    <col min="273" max="273" width="9.625" style="1" customWidth="1"/>
    <col min="274" max="291" width="8.625" style="1" customWidth="1"/>
    <col min="292" max="293" width="6.75" style="1" customWidth="1"/>
    <col min="294" max="296" width="0" style="1" hidden="1" customWidth="1"/>
    <col min="297" max="511" width="9" style="1"/>
    <col min="512" max="512" width="3.125" style="1" customWidth="1"/>
    <col min="513" max="513" width="18.125" style="1" customWidth="1"/>
    <col min="514" max="514" width="6.75" style="1" customWidth="1"/>
    <col min="515" max="515" width="2.5" style="1" customWidth="1"/>
    <col min="516" max="516" width="6.5" style="1" customWidth="1"/>
    <col min="517" max="528" width="8.625" style="1" customWidth="1"/>
    <col min="529" max="529" width="9.625" style="1" customWidth="1"/>
    <col min="530" max="547" width="8.625" style="1" customWidth="1"/>
    <col min="548" max="549" width="6.75" style="1" customWidth="1"/>
    <col min="550" max="552" width="0" style="1" hidden="1" customWidth="1"/>
    <col min="553" max="767" width="9" style="1"/>
    <col min="768" max="768" width="3.125" style="1" customWidth="1"/>
    <col min="769" max="769" width="18.125" style="1" customWidth="1"/>
    <col min="770" max="770" width="6.75" style="1" customWidth="1"/>
    <col min="771" max="771" width="2.5" style="1" customWidth="1"/>
    <col min="772" max="772" width="6.5" style="1" customWidth="1"/>
    <col min="773" max="784" width="8.625" style="1" customWidth="1"/>
    <col min="785" max="785" width="9.625" style="1" customWidth="1"/>
    <col min="786" max="803" width="8.625" style="1" customWidth="1"/>
    <col min="804" max="805" width="6.75" style="1" customWidth="1"/>
    <col min="806" max="808" width="0" style="1" hidden="1" customWidth="1"/>
    <col min="809" max="1023" width="9" style="1"/>
    <col min="1024" max="1024" width="3.125" style="1" customWidth="1"/>
    <col min="1025" max="1025" width="18.125" style="1" customWidth="1"/>
    <col min="1026" max="1026" width="6.75" style="1" customWidth="1"/>
    <col min="1027" max="1027" width="2.5" style="1" customWidth="1"/>
    <col min="1028" max="1028" width="6.5" style="1" customWidth="1"/>
    <col min="1029" max="1040" width="8.625" style="1" customWidth="1"/>
    <col min="1041" max="1041" width="9.625" style="1" customWidth="1"/>
    <col min="1042" max="1059" width="8.625" style="1" customWidth="1"/>
    <col min="1060" max="1061" width="6.75" style="1" customWidth="1"/>
    <col min="1062" max="1064" width="0" style="1" hidden="1" customWidth="1"/>
    <col min="1065" max="1279" width="9" style="1"/>
    <col min="1280" max="1280" width="3.125" style="1" customWidth="1"/>
    <col min="1281" max="1281" width="18.125" style="1" customWidth="1"/>
    <col min="1282" max="1282" width="6.75" style="1" customWidth="1"/>
    <col min="1283" max="1283" width="2.5" style="1" customWidth="1"/>
    <col min="1284" max="1284" width="6.5" style="1" customWidth="1"/>
    <col min="1285" max="1296" width="8.625" style="1" customWidth="1"/>
    <col min="1297" max="1297" width="9.625" style="1" customWidth="1"/>
    <col min="1298" max="1315" width="8.625" style="1" customWidth="1"/>
    <col min="1316" max="1317" width="6.75" style="1" customWidth="1"/>
    <col min="1318" max="1320" width="0" style="1" hidden="1" customWidth="1"/>
    <col min="1321" max="1535" width="9" style="1"/>
    <col min="1536" max="1536" width="3.125" style="1" customWidth="1"/>
    <col min="1537" max="1537" width="18.125" style="1" customWidth="1"/>
    <col min="1538" max="1538" width="6.75" style="1" customWidth="1"/>
    <col min="1539" max="1539" width="2.5" style="1" customWidth="1"/>
    <col min="1540" max="1540" width="6.5" style="1" customWidth="1"/>
    <col min="1541" max="1552" width="8.625" style="1" customWidth="1"/>
    <col min="1553" max="1553" width="9.625" style="1" customWidth="1"/>
    <col min="1554" max="1571" width="8.625" style="1" customWidth="1"/>
    <col min="1572" max="1573" width="6.75" style="1" customWidth="1"/>
    <col min="1574" max="1576" width="0" style="1" hidden="1" customWidth="1"/>
    <col min="1577" max="1791" width="9" style="1"/>
    <col min="1792" max="1792" width="3.125" style="1" customWidth="1"/>
    <col min="1793" max="1793" width="18.125" style="1" customWidth="1"/>
    <col min="1794" max="1794" width="6.75" style="1" customWidth="1"/>
    <col min="1795" max="1795" width="2.5" style="1" customWidth="1"/>
    <col min="1796" max="1796" width="6.5" style="1" customWidth="1"/>
    <col min="1797" max="1808" width="8.625" style="1" customWidth="1"/>
    <col min="1809" max="1809" width="9.625" style="1" customWidth="1"/>
    <col min="1810" max="1827" width="8.625" style="1" customWidth="1"/>
    <col min="1828" max="1829" width="6.75" style="1" customWidth="1"/>
    <col min="1830" max="1832" width="0" style="1" hidden="1" customWidth="1"/>
    <col min="1833" max="2047" width="9" style="1"/>
    <col min="2048" max="2048" width="3.125" style="1" customWidth="1"/>
    <col min="2049" max="2049" width="18.125" style="1" customWidth="1"/>
    <col min="2050" max="2050" width="6.75" style="1" customWidth="1"/>
    <col min="2051" max="2051" width="2.5" style="1" customWidth="1"/>
    <col min="2052" max="2052" width="6.5" style="1" customWidth="1"/>
    <col min="2053" max="2064" width="8.625" style="1" customWidth="1"/>
    <col min="2065" max="2065" width="9.625" style="1" customWidth="1"/>
    <col min="2066" max="2083" width="8.625" style="1" customWidth="1"/>
    <col min="2084" max="2085" width="6.75" style="1" customWidth="1"/>
    <col min="2086" max="2088" width="0" style="1" hidden="1" customWidth="1"/>
    <col min="2089" max="2303" width="9" style="1"/>
    <col min="2304" max="2304" width="3.125" style="1" customWidth="1"/>
    <col min="2305" max="2305" width="18.125" style="1" customWidth="1"/>
    <col min="2306" max="2306" width="6.75" style="1" customWidth="1"/>
    <col min="2307" max="2307" width="2.5" style="1" customWidth="1"/>
    <col min="2308" max="2308" width="6.5" style="1" customWidth="1"/>
    <col min="2309" max="2320" width="8.625" style="1" customWidth="1"/>
    <col min="2321" max="2321" width="9.625" style="1" customWidth="1"/>
    <col min="2322" max="2339" width="8.625" style="1" customWidth="1"/>
    <col min="2340" max="2341" width="6.75" style="1" customWidth="1"/>
    <col min="2342" max="2344" width="0" style="1" hidden="1" customWidth="1"/>
    <col min="2345" max="2559" width="9" style="1"/>
    <col min="2560" max="2560" width="3.125" style="1" customWidth="1"/>
    <col min="2561" max="2561" width="18.125" style="1" customWidth="1"/>
    <col min="2562" max="2562" width="6.75" style="1" customWidth="1"/>
    <col min="2563" max="2563" width="2.5" style="1" customWidth="1"/>
    <col min="2564" max="2564" width="6.5" style="1" customWidth="1"/>
    <col min="2565" max="2576" width="8.625" style="1" customWidth="1"/>
    <col min="2577" max="2577" width="9.625" style="1" customWidth="1"/>
    <col min="2578" max="2595" width="8.625" style="1" customWidth="1"/>
    <col min="2596" max="2597" width="6.75" style="1" customWidth="1"/>
    <col min="2598" max="2600" width="0" style="1" hidden="1" customWidth="1"/>
    <col min="2601" max="2815" width="9" style="1"/>
    <col min="2816" max="2816" width="3.125" style="1" customWidth="1"/>
    <col min="2817" max="2817" width="18.125" style="1" customWidth="1"/>
    <col min="2818" max="2818" width="6.75" style="1" customWidth="1"/>
    <col min="2819" max="2819" width="2.5" style="1" customWidth="1"/>
    <col min="2820" max="2820" width="6.5" style="1" customWidth="1"/>
    <col min="2821" max="2832" width="8.625" style="1" customWidth="1"/>
    <col min="2833" max="2833" width="9.625" style="1" customWidth="1"/>
    <col min="2834" max="2851" width="8.625" style="1" customWidth="1"/>
    <col min="2852" max="2853" width="6.75" style="1" customWidth="1"/>
    <col min="2854" max="2856" width="0" style="1" hidden="1" customWidth="1"/>
    <col min="2857" max="3071" width="9" style="1"/>
    <col min="3072" max="3072" width="3.125" style="1" customWidth="1"/>
    <col min="3073" max="3073" width="18.125" style="1" customWidth="1"/>
    <col min="3074" max="3074" width="6.75" style="1" customWidth="1"/>
    <col min="3075" max="3075" width="2.5" style="1" customWidth="1"/>
    <col min="3076" max="3076" width="6.5" style="1" customWidth="1"/>
    <col min="3077" max="3088" width="8.625" style="1" customWidth="1"/>
    <col min="3089" max="3089" width="9.625" style="1" customWidth="1"/>
    <col min="3090" max="3107" width="8.625" style="1" customWidth="1"/>
    <col min="3108" max="3109" width="6.75" style="1" customWidth="1"/>
    <col min="3110" max="3112" width="0" style="1" hidden="1" customWidth="1"/>
    <col min="3113" max="3327" width="9" style="1"/>
    <col min="3328" max="3328" width="3.125" style="1" customWidth="1"/>
    <col min="3329" max="3329" width="18.125" style="1" customWidth="1"/>
    <col min="3330" max="3330" width="6.75" style="1" customWidth="1"/>
    <col min="3331" max="3331" width="2.5" style="1" customWidth="1"/>
    <col min="3332" max="3332" width="6.5" style="1" customWidth="1"/>
    <col min="3333" max="3344" width="8.625" style="1" customWidth="1"/>
    <col min="3345" max="3345" width="9.625" style="1" customWidth="1"/>
    <col min="3346" max="3363" width="8.625" style="1" customWidth="1"/>
    <col min="3364" max="3365" width="6.75" style="1" customWidth="1"/>
    <col min="3366" max="3368" width="0" style="1" hidden="1" customWidth="1"/>
    <col min="3369" max="3583" width="9" style="1"/>
    <col min="3584" max="3584" width="3.125" style="1" customWidth="1"/>
    <col min="3585" max="3585" width="18.125" style="1" customWidth="1"/>
    <col min="3586" max="3586" width="6.75" style="1" customWidth="1"/>
    <col min="3587" max="3587" width="2.5" style="1" customWidth="1"/>
    <col min="3588" max="3588" width="6.5" style="1" customWidth="1"/>
    <col min="3589" max="3600" width="8.625" style="1" customWidth="1"/>
    <col min="3601" max="3601" width="9.625" style="1" customWidth="1"/>
    <col min="3602" max="3619" width="8.625" style="1" customWidth="1"/>
    <col min="3620" max="3621" width="6.75" style="1" customWidth="1"/>
    <col min="3622" max="3624" width="0" style="1" hidden="1" customWidth="1"/>
    <col min="3625" max="3839" width="9" style="1"/>
    <col min="3840" max="3840" width="3.125" style="1" customWidth="1"/>
    <col min="3841" max="3841" width="18.125" style="1" customWidth="1"/>
    <col min="3842" max="3842" width="6.75" style="1" customWidth="1"/>
    <col min="3843" max="3843" width="2.5" style="1" customWidth="1"/>
    <col min="3844" max="3844" width="6.5" style="1" customWidth="1"/>
    <col min="3845" max="3856" width="8.625" style="1" customWidth="1"/>
    <col min="3857" max="3857" width="9.625" style="1" customWidth="1"/>
    <col min="3858" max="3875" width="8.625" style="1" customWidth="1"/>
    <col min="3876" max="3877" width="6.75" style="1" customWidth="1"/>
    <col min="3878" max="3880" width="0" style="1" hidden="1" customWidth="1"/>
    <col min="3881" max="4095" width="9" style="1"/>
    <col min="4096" max="4096" width="3.125" style="1" customWidth="1"/>
    <col min="4097" max="4097" width="18.125" style="1" customWidth="1"/>
    <col min="4098" max="4098" width="6.75" style="1" customWidth="1"/>
    <col min="4099" max="4099" width="2.5" style="1" customWidth="1"/>
    <col min="4100" max="4100" width="6.5" style="1" customWidth="1"/>
    <col min="4101" max="4112" width="8.625" style="1" customWidth="1"/>
    <col min="4113" max="4113" width="9.625" style="1" customWidth="1"/>
    <col min="4114" max="4131" width="8.625" style="1" customWidth="1"/>
    <col min="4132" max="4133" width="6.75" style="1" customWidth="1"/>
    <col min="4134" max="4136" width="0" style="1" hidden="1" customWidth="1"/>
    <col min="4137" max="4351" width="9" style="1"/>
    <col min="4352" max="4352" width="3.125" style="1" customWidth="1"/>
    <col min="4353" max="4353" width="18.125" style="1" customWidth="1"/>
    <col min="4354" max="4354" width="6.75" style="1" customWidth="1"/>
    <col min="4355" max="4355" width="2.5" style="1" customWidth="1"/>
    <col min="4356" max="4356" width="6.5" style="1" customWidth="1"/>
    <col min="4357" max="4368" width="8.625" style="1" customWidth="1"/>
    <col min="4369" max="4369" width="9.625" style="1" customWidth="1"/>
    <col min="4370" max="4387" width="8.625" style="1" customWidth="1"/>
    <col min="4388" max="4389" width="6.75" style="1" customWidth="1"/>
    <col min="4390" max="4392" width="0" style="1" hidden="1" customWidth="1"/>
    <col min="4393" max="4607" width="9" style="1"/>
    <col min="4608" max="4608" width="3.125" style="1" customWidth="1"/>
    <col min="4609" max="4609" width="18.125" style="1" customWidth="1"/>
    <col min="4610" max="4610" width="6.75" style="1" customWidth="1"/>
    <col min="4611" max="4611" width="2.5" style="1" customWidth="1"/>
    <col min="4612" max="4612" width="6.5" style="1" customWidth="1"/>
    <col min="4613" max="4624" width="8.625" style="1" customWidth="1"/>
    <col min="4625" max="4625" width="9.625" style="1" customWidth="1"/>
    <col min="4626" max="4643" width="8.625" style="1" customWidth="1"/>
    <col min="4644" max="4645" width="6.75" style="1" customWidth="1"/>
    <col min="4646" max="4648" width="0" style="1" hidden="1" customWidth="1"/>
    <col min="4649" max="4863" width="9" style="1"/>
    <col min="4864" max="4864" width="3.125" style="1" customWidth="1"/>
    <col min="4865" max="4865" width="18.125" style="1" customWidth="1"/>
    <col min="4866" max="4866" width="6.75" style="1" customWidth="1"/>
    <col min="4867" max="4867" width="2.5" style="1" customWidth="1"/>
    <col min="4868" max="4868" width="6.5" style="1" customWidth="1"/>
    <col min="4869" max="4880" width="8.625" style="1" customWidth="1"/>
    <col min="4881" max="4881" width="9.625" style="1" customWidth="1"/>
    <col min="4882" max="4899" width="8.625" style="1" customWidth="1"/>
    <col min="4900" max="4901" width="6.75" style="1" customWidth="1"/>
    <col min="4902" max="4904" width="0" style="1" hidden="1" customWidth="1"/>
    <col min="4905" max="5119" width="9" style="1"/>
    <col min="5120" max="5120" width="3.125" style="1" customWidth="1"/>
    <col min="5121" max="5121" width="18.125" style="1" customWidth="1"/>
    <col min="5122" max="5122" width="6.75" style="1" customWidth="1"/>
    <col min="5123" max="5123" width="2.5" style="1" customWidth="1"/>
    <col min="5124" max="5124" width="6.5" style="1" customWidth="1"/>
    <col min="5125" max="5136" width="8.625" style="1" customWidth="1"/>
    <col min="5137" max="5137" width="9.625" style="1" customWidth="1"/>
    <col min="5138" max="5155" width="8.625" style="1" customWidth="1"/>
    <col min="5156" max="5157" width="6.75" style="1" customWidth="1"/>
    <col min="5158" max="5160" width="0" style="1" hidden="1" customWidth="1"/>
    <col min="5161" max="5375" width="9" style="1"/>
    <col min="5376" max="5376" width="3.125" style="1" customWidth="1"/>
    <col min="5377" max="5377" width="18.125" style="1" customWidth="1"/>
    <col min="5378" max="5378" width="6.75" style="1" customWidth="1"/>
    <col min="5379" max="5379" width="2.5" style="1" customWidth="1"/>
    <col min="5380" max="5380" width="6.5" style="1" customWidth="1"/>
    <col min="5381" max="5392" width="8.625" style="1" customWidth="1"/>
    <col min="5393" max="5393" width="9.625" style="1" customWidth="1"/>
    <col min="5394" max="5411" width="8.625" style="1" customWidth="1"/>
    <col min="5412" max="5413" width="6.75" style="1" customWidth="1"/>
    <col min="5414" max="5416" width="0" style="1" hidden="1" customWidth="1"/>
    <col min="5417" max="5631" width="9" style="1"/>
    <col min="5632" max="5632" width="3.125" style="1" customWidth="1"/>
    <col min="5633" max="5633" width="18.125" style="1" customWidth="1"/>
    <col min="5634" max="5634" width="6.75" style="1" customWidth="1"/>
    <col min="5635" max="5635" width="2.5" style="1" customWidth="1"/>
    <col min="5636" max="5636" width="6.5" style="1" customWidth="1"/>
    <col min="5637" max="5648" width="8.625" style="1" customWidth="1"/>
    <col min="5649" max="5649" width="9.625" style="1" customWidth="1"/>
    <col min="5650" max="5667" width="8.625" style="1" customWidth="1"/>
    <col min="5668" max="5669" width="6.75" style="1" customWidth="1"/>
    <col min="5670" max="5672" width="0" style="1" hidden="1" customWidth="1"/>
    <col min="5673" max="5887" width="9" style="1"/>
    <col min="5888" max="5888" width="3.125" style="1" customWidth="1"/>
    <col min="5889" max="5889" width="18.125" style="1" customWidth="1"/>
    <col min="5890" max="5890" width="6.75" style="1" customWidth="1"/>
    <col min="5891" max="5891" width="2.5" style="1" customWidth="1"/>
    <col min="5892" max="5892" width="6.5" style="1" customWidth="1"/>
    <col min="5893" max="5904" width="8.625" style="1" customWidth="1"/>
    <col min="5905" max="5905" width="9.625" style="1" customWidth="1"/>
    <col min="5906" max="5923" width="8.625" style="1" customWidth="1"/>
    <col min="5924" max="5925" width="6.75" style="1" customWidth="1"/>
    <col min="5926" max="5928" width="0" style="1" hidden="1" customWidth="1"/>
    <col min="5929" max="6143" width="9" style="1"/>
    <col min="6144" max="6144" width="3.125" style="1" customWidth="1"/>
    <col min="6145" max="6145" width="18.125" style="1" customWidth="1"/>
    <col min="6146" max="6146" width="6.75" style="1" customWidth="1"/>
    <col min="6147" max="6147" width="2.5" style="1" customWidth="1"/>
    <col min="6148" max="6148" width="6.5" style="1" customWidth="1"/>
    <col min="6149" max="6160" width="8.625" style="1" customWidth="1"/>
    <col min="6161" max="6161" width="9.625" style="1" customWidth="1"/>
    <col min="6162" max="6179" width="8.625" style="1" customWidth="1"/>
    <col min="6180" max="6181" width="6.75" style="1" customWidth="1"/>
    <col min="6182" max="6184" width="0" style="1" hidden="1" customWidth="1"/>
    <col min="6185" max="6399" width="9" style="1"/>
    <col min="6400" max="6400" width="3.125" style="1" customWidth="1"/>
    <col min="6401" max="6401" width="18.125" style="1" customWidth="1"/>
    <col min="6402" max="6402" width="6.75" style="1" customWidth="1"/>
    <col min="6403" max="6403" width="2.5" style="1" customWidth="1"/>
    <col min="6404" max="6404" width="6.5" style="1" customWidth="1"/>
    <col min="6405" max="6416" width="8.625" style="1" customWidth="1"/>
    <col min="6417" max="6417" width="9.625" style="1" customWidth="1"/>
    <col min="6418" max="6435" width="8.625" style="1" customWidth="1"/>
    <col min="6436" max="6437" width="6.75" style="1" customWidth="1"/>
    <col min="6438" max="6440" width="0" style="1" hidden="1" customWidth="1"/>
    <col min="6441" max="6655" width="9" style="1"/>
    <col min="6656" max="6656" width="3.125" style="1" customWidth="1"/>
    <col min="6657" max="6657" width="18.125" style="1" customWidth="1"/>
    <col min="6658" max="6658" width="6.75" style="1" customWidth="1"/>
    <col min="6659" max="6659" width="2.5" style="1" customWidth="1"/>
    <col min="6660" max="6660" width="6.5" style="1" customWidth="1"/>
    <col min="6661" max="6672" width="8.625" style="1" customWidth="1"/>
    <col min="6673" max="6673" width="9.625" style="1" customWidth="1"/>
    <col min="6674" max="6691" width="8.625" style="1" customWidth="1"/>
    <col min="6692" max="6693" width="6.75" style="1" customWidth="1"/>
    <col min="6694" max="6696" width="0" style="1" hidden="1" customWidth="1"/>
    <col min="6697" max="6911" width="9" style="1"/>
    <col min="6912" max="6912" width="3.125" style="1" customWidth="1"/>
    <col min="6913" max="6913" width="18.125" style="1" customWidth="1"/>
    <col min="6914" max="6914" width="6.75" style="1" customWidth="1"/>
    <col min="6915" max="6915" width="2.5" style="1" customWidth="1"/>
    <col min="6916" max="6916" width="6.5" style="1" customWidth="1"/>
    <col min="6917" max="6928" width="8.625" style="1" customWidth="1"/>
    <col min="6929" max="6929" width="9.625" style="1" customWidth="1"/>
    <col min="6930" max="6947" width="8.625" style="1" customWidth="1"/>
    <col min="6948" max="6949" width="6.75" style="1" customWidth="1"/>
    <col min="6950" max="6952" width="0" style="1" hidden="1" customWidth="1"/>
    <col min="6953" max="7167" width="9" style="1"/>
    <col min="7168" max="7168" width="3.125" style="1" customWidth="1"/>
    <col min="7169" max="7169" width="18.125" style="1" customWidth="1"/>
    <col min="7170" max="7170" width="6.75" style="1" customWidth="1"/>
    <col min="7171" max="7171" width="2.5" style="1" customWidth="1"/>
    <col min="7172" max="7172" width="6.5" style="1" customWidth="1"/>
    <col min="7173" max="7184" width="8.625" style="1" customWidth="1"/>
    <col min="7185" max="7185" width="9.625" style="1" customWidth="1"/>
    <col min="7186" max="7203" width="8.625" style="1" customWidth="1"/>
    <col min="7204" max="7205" width="6.75" style="1" customWidth="1"/>
    <col min="7206" max="7208" width="0" style="1" hidden="1" customWidth="1"/>
    <col min="7209" max="7423" width="9" style="1"/>
    <col min="7424" max="7424" width="3.125" style="1" customWidth="1"/>
    <col min="7425" max="7425" width="18.125" style="1" customWidth="1"/>
    <col min="7426" max="7426" width="6.75" style="1" customWidth="1"/>
    <col min="7427" max="7427" width="2.5" style="1" customWidth="1"/>
    <col min="7428" max="7428" width="6.5" style="1" customWidth="1"/>
    <col min="7429" max="7440" width="8.625" style="1" customWidth="1"/>
    <col min="7441" max="7441" width="9.625" style="1" customWidth="1"/>
    <col min="7442" max="7459" width="8.625" style="1" customWidth="1"/>
    <col min="7460" max="7461" width="6.75" style="1" customWidth="1"/>
    <col min="7462" max="7464" width="0" style="1" hidden="1" customWidth="1"/>
    <col min="7465" max="7679" width="9" style="1"/>
    <col min="7680" max="7680" width="3.125" style="1" customWidth="1"/>
    <col min="7681" max="7681" width="18.125" style="1" customWidth="1"/>
    <col min="7682" max="7682" width="6.75" style="1" customWidth="1"/>
    <col min="7683" max="7683" width="2.5" style="1" customWidth="1"/>
    <col min="7684" max="7684" width="6.5" style="1" customWidth="1"/>
    <col min="7685" max="7696" width="8.625" style="1" customWidth="1"/>
    <col min="7697" max="7697" width="9.625" style="1" customWidth="1"/>
    <col min="7698" max="7715" width="8.625" style="1" customWidth="1"/>
    <col min="7716" max="7717" width="6.75" style="1" customWidth="1"/>
    <col min="7718" max="7720" width="0" style="1" hidden="1" customWidth="1"/>
    <col min="7721" max="7935" width="9" style="1"/>
    <col min="7936" max="7936" width="3.125" style="1" customWidth="1"/>
    <col min="7937" max="7937" width="18.125" style="1" customWidth="1"/>
    <col min="7938" max="7938" width="6.75" style="1" customWidth="1"/>
    <col min="7939" max="7939" width="2.5" style="1" customWidth="1"/>
    <col min="7940" max="7940" width="6.5" style="1" customWidth="1"/>
    <col min="7941" max="7952" width="8.625" style="1" customWidth="1"/>
    <col min="7953" max="7953" width="9.625" style="1" customWidth="1"/>
    <col min="7954" max="7971" width="8.625" style="1" customWidth="1"/>
    <col min="7972" max="7973" width="6.75" style="1" customWidth="1"/>
    <col min="7974" max="7976" width="0" style="1" hidden="1" customWidth="1"/>
    <col min="7977" max="8191" width="9" style="1"/>
    <col min="8192" max="8192" width="3.125" style="1" customWidth="1"/>
    <col min="8193" max="8193" width="18.125" style="1" customWidth="1"/>
    <col min="8194" max="8194" width="6.75" style="1" customWidth="1"/>
    <col min="8195" max="8195" width="2.5" style="1" customWidth="1"/>
    <col min="8196" max="8196" width="6.5" style="1" customWidth="1"/>
    <col min="8197" max="8208" width="8.625" style="1" customWidth="1"/>
    <col min="8209" max="8209" width="9.625" style="1" customWidth="1"/>
    <col min="8210" max="8227" width="8.625" style="1" customWidth="1"/>
    <col min="8228" max="8229" width="6.75" style="1" customWidth="1"/>
    <col min="8230" max="8232" width="0" style="1" hidden="1" customWidth="1"/>
    <col min="8233" max="8447" width="9" style="1"/>
    <col min="8448" max="8448" width="3.125" style="1" customWidth="1"/>
    <col min="8449" max="8449" width="18.125" style="1" customWidth="1"/>
    <col min="8450" max="8450" width="6.75" style="1" customWidth="1"/>
    <col min="8451" max="8451" width="2.5" style="1" customWidth="1"/>
    <col min="8452" max="8452" width="6.5" style="1" customWidth="1"/>
    <col min="8453" max="8464" width="8.625" style="1" customWidth="1"/>
    <col min="8465" max="8465" width="9.625" style="1" customWidth="1"/>
    <col min="8466" max="8483" width="8.625" style="1" customWidth="1"/>
    <col min="8484" max="8485" width="6.75" style="1" customWidth="1"/>
    <col min="8486" max="8488" width="0" style="1" hidden="1" customWidth="1"/>
    <col min="8489" max="8703" width="9" style="1"/>
    <col min="8704" max="8704" width="3.125" style="1" customWidth="1"/>
    <col min="8705" max="8705" width="18.125" style="1" customWidth="1"/>
    <col min="8706" max="8706" width="6.75" style="1" customWidth="1"/>
    <col min="8707" max="8707" width="2.5" style="1" customWidth="1"/>
    <col min="8708" max="8708" width="6.5" style="1" customWidth="1"/>
    <col min="8709" max="8720" width="8.625" style="1" customWidth="1"/>
    <col min="8721" max="8721" width="9.625" style="1" customWidth="1"/>
    <col min="8722" max="8739" width="8.625" style="1" customWidth="1"/>
    <col min="8740" max="8741" width="6.75" style="1" customWidth="1"/>
    <col min="8742" max="8744" width="0" style="1" hidden="1" customWidth="1"/>
    <col min="8745" max="8959" width="9" style="1"/>
    <col min="8960" max="8960" width="3.125" style="1" customWidth="1"/>
    <col min="8961" max="8961" width="18.125" style="1" customWidth="1"/>
    <col min="8962" max="8962" width="6.75" style="1" customWidth="1"/>
    <col min="8963" max="8963" width="2.5" style="1" customWidth="1"/>
    <col min="8964" max="8964" width="6.5" style="1" customWidth="1"/>
    <col min="8965" max="8976" width="8.625" style="1" customWidth="1"/>
    <col min="8977" max="8977" width="9.625" style="1" customWidth="1"/>
    <col min="8978" max="8995" width="8.625" style="1" customWidth="1"/>
    <col min="8996" max="8997" width="6.75" style="1" customWidth="1"/>
    <col min="8998" max="9000" width="0" style="1" hidden="1" customWidth="1"/>
    <col min="9001" max="9215" width="9" style="1"/>
    <col min="9216" max="9216" width="3.125" style="1" customWidth="1"/>
    <col min="9217" max="9217" width="18.125" style="1" customWidth="1"/>
    <col min="9218" max="9218" width="6.75" style="1" customWidth="1"/>
    <col min="9219" max="9219" width="2.5" style="1" customWidth="1"/>
    <col min="9220" max="9220" width="6.5" style="1" customWidth="1"/>
    <col min="9221" max="9232" width="8.625" style="1" customWidth="1"/>
    <col min="9233" max="9233" width="9.625" style="1" customWidth="1"/>
    <col min="9234" max="9251" width="8.625" style="1" customWidth="1"/>
    <col min="9252" max="9253" width="6.75" style="1" customWidth="1"/>
    <col min="9254" max="9256" width="0" style="1" hidden="1" customWidth="1"/>
    <col min="9257" max="9471" width="9" style="1"/>
    <col min="9472" max="9472" width="3.125" style="1" customWidth="1"/>
    <col min="9473" max="9473" width="18.125" style="1" customWidth="1"/>
    <col min="9474" max="9474" width="6.75" style="1" customWidth="1"/>
    <col min="9475" max="9475" width="2.5" style="1" customWidth="1"/>
    <col min="9476" max="9476" width="6.5" style="1" customWidth="1"/>
    <col min="9477" max="9488" width="8.625" style="1" customWidth="1"/>
    <col min="9489" max="9489" width="9.625" style="1" customWidth="1"/>
    <col min="9490" max="9507" width="8.625" style="1" customWidth="1"/>
    <col min="9508" max="9509" width="6.75" style="1" customWidth="1"/>
    <col min="9510" max="9512" width="0" style="1" hidden="1" customWidth="1"/>
    <col min="9513" max="9727" width="9" style="1"/>
    <col min="9728" max="9728" width="3.125" style="1" customWidth="1"/>
    <col min="9729" max="9729" width="18.125" style="1" customWidth="1"/>
    <col min="9730" max="9730" width="6.75" style="1" customWidth="1"/>
    <col min="9731" max="9731" width="2.5" style="1" customWidth="1"/>
    <col min="9732" max="9732" width="6.5" style="1" customWidth="1"/>
    <col min="9733" max="9744" width="8.625" style="1" customWidth="1"/>
    <col min="9745" max="9745" width="9.625" style="1" customWidth="1"/>
    <col min="9746" max="9763" width="8.625" style="1" customWidth="1"/>
    <col min="9764" max="9765" width="6.75" style="1" customWidth="1"/>
    <col min="9766" max="9768" width="0" style="1" hidden="1" customWidth="1"/>
    <col min="9769" max="9983" width="9" style="1"/>
    <col min="9984" max="9984" width="3.125" style="1" customWidth="1"/>
    <col min="9985" max="9985" width="18.125" style="1" customWidth="1"/>
    <col min="9986" max="9986" width="6.75" style="1" customWidth="1"/>
    <col min="9987" max="9987" width="2.5" style="1" customWidth="1"/>
    <col min="9988" max="9988" width="6.5" style="1" customWidth="1"/>
    <col min="9989" max="10000" width="8.625" style="1" customWidth="1"/>
    <col min="10001" max="10001" width="9.625" style="1" customWidth="1"/>
    <col min="10002" max="10019" width="8.625" style="1" customWidth="1"/>
    <col min="10020" max="10021" width="6.75" style="1" customWidth="1"/>
    <col min="10022" max="10024" width="0" style="1" hidden="1" customWidth="1"/>
    <col min="10025" max="10239" width="9" style="1"/>
    <col min="10240" max="10240" width="3.125" style="1" customWidth="1"/>
    <col min="10241" max="10241" width="18.125" style="1" customWidth="1"/>
    <col min="10242" max="10242" width="6.75" style="1" customWidth="1"/>
    <col min="10243" max="10243" width="2.5" style="1" customWidth="1"/>
    <col min="10244" max="10244" width="6.5" style="1" customWidth="1"/>
    <col min="10245" max="10256" width="8.625" style="1" customWidth="1"/>
    <col min="10257" max="10257" width="9.625" style="1" customWidth="1"/>
    <col min="10258" max="10275" width="8.625" style="1" customWidth="1"/>
    <col min="10276" max="10277" width="6.75" style="1" customWidth="1"/>
    <col min="10278" max="10280" width="0" style="1" hidden="1" customWidth="1"/>
    <col min="10281" max="10495" width="9" style="1"/>
    <col min="10496" max="10496" width="3.125" style="1" customWidth="1"/>
    <col min="10497" max="10497" width="18.125" style="1" customWidth="1"/>
    <col min="10498" max="10498" width="6.75" style="1" customWidth="1"/>
    <col min="10499" max="10499" width="2.5" style="1" customWidth="1"/>
    <col min="10500" max="10500" width="6.5" style="1" customWidth="1"/>
    <col min="10501" max="10512" width="8.625" style="1" customWidth="1"/>
    <col min="10513" max="10513" width="9.625" style="1" customWidth="1"/>
    <col min="10514" max="10531" width="8.625" style="1" customWidth="1"/>
    <col min="10532" max="10533" width="6.75" style="1" customWidth="1"/>
    <col min="10534" max="10536" width="0" style="1" hidden="1" customWidth="1"/>
    <col min="10537" max="10751" width="9" style="1"/>
    <col min="10752" max="10752" width="3.125" style="1" customWidth="1"/>
    <col min="10753" max="10753" width="18.125" style="1" customWidth="1"/>
    <col min="10754" max="10754" width="6.75" style="1" customWidth="1"/>
    <col min="10755" max="10755" width="2.5" style="1" customWidth="1"/>
    <col min="10756" max="10756" width="6.5" style="1" customWidth="1"/>
    <col min="10757" max="10768" width="8.625" style="1" customWidth="1"/>
    <col min="10769" max="10769" width="9.625" style="1" customWidth="1"/>
    <col min="10770" max="10787" width="8.625" style="1" customWidth="1"/>
    <col min="10788" max="10789" width="6.75" style="1" customWidth="1"/>
    <col min="10790" max="10792" width="0" style="1" hidden="1" customWidth="1"/>
    <col min="10793" max="11007" width="9" style="1"/>
    <col min="11008" max="11008" width="3.125" style="1" customWidth="1"/>
    <col min="11009" max="11009" width="18.125" style="1" customWidth="1"/>
    <col min="11010" max="11010" width="6.75" style="1" customWidth="1"/>
    <col min="11011" max="11011" width="2.5" style="1" customWidth="1"/>
    <col min="11012" max="11012" width="6.5" style="1" customWidth="1"/>
    <col min="11013" max="11024" width="8.625" style="1" customWidth="1"/>
    <col min="11025" max="11025" width="9.625" style="1" customWidth="1"/>
    <col min="11026" max="11043" width="8.625" style="1" customWidth="1"/>
    <col min="11044" max="11045" width="6.75" style="1" customWidth="1"/>
    <col min="11046" max="11048" width="0" style="1" hidden="1" customWidth="1"/>
    <col min="11049" max="11263" width="9" style="1"/>
    <col min="11264" max="11264" width="3.125" style="1" customWidth="1"/>
    <col min="11265" max="11265" width="18.125" style="1" customWidth="1"/>
    <col min="11266" max="11266" width="6.75" style="1" customWidth="1"/>
    <col min="11267" max="11267" width="2.5" style="1" customWidth="1"/>
    <col min="11268" max="11268" width="6.5" style="1" customWidth="1"/>
    <col min="11269" max="11280" width="8.625" style="1" customWidth="1"/>
    <col min="11281" max="11281" width="9.625" style="1" customWidth="1"/>
    <col min="11282" max="11299" width="8.625" style="1" customWidth="1"/>
    <col min="11300" max="11301" width="6.75" style="1" customWidth="1"/>
    <col min="11302" max="11304" width="0" style="1" hidden="1" customWidth="1"/>
    <col min="11305" max="11519" width="9" style="1"/>
    <col min="11520" max="11520" width="3.125" style="1" customWidth="1"/>
    <col min="11521" max="11521" width="18.125" style="1" customWidth="1"/>
    <col min="11522" max="11522" width="6.75" style="1" customWidth="1"/>
    <col min="11523" max="11523" width="2.5" style="1" customWidth="1"/>
    <col min="11524" max="11524" width="6.5" style="1" customWidth="1"/>
    <col min="11525" max="11536" width="8.625" style="1" customWidth="1"/>
    <col min="11537" max="11537" width="9.625" style="1" customWidth="1"/>
    <col min="11538" max="11555" width="8.625" style="1" customWidth="1"/>
    <col min="11556" max="11557" width="6.75" style="1" customWidth="1"/>
    <col min="11558" max="11560" width="0" style="1" hidden="1" customWidth="1"/>
    <col min="11561" max="11775" width="9" style="1"/>
    <col min="11776" max="11776" width="3.125" style="1" customWidth="1"/>
    <col min="11777" max="11777" width="18.125" style="1" customWidth="1"/>
    <col min="11778" max="11778" width="6.75" style="1" customWidth="1"/>
    <col min="11779" max="11779" width="2.5" style="1" customWidth="1"/>
    <col min="11780" max="11780" width="6.5" style="1" customWidth="1"/>
    <col min="11781" max="11792" width="8.625" style="1" customWidth="1"/>
    <col min="11793" max="11793" width="9.625" style="1" customWidth="1"/>
    <col min="11794" max="11811" width="8.625" style="1" customWidth="1"/>
    <col min="11812" max="11813" width="6.75" style="1" customWidth="1"/>
    <col min="11814" max="11816" width="0" style="1" hidden="1" customWidth="1"/>
    <col min="11817" max="12031" width="9" style="1"/>
    <col min="12032" max="12032" width="3.125" style="1" customWidth="1"/>
    <col min="12033" max="12033" width="18.125" style="1" customWidth="1"/>
    <col min="12034" max="12034" width="6.75" style="1" customWidth="1"/>
    <col min="12035" max="12035" width="2.5" style="1" customWidth="1"/>
    <col min="12036" max="12036" width="6.5" style="1" customWidth="1"/>
    <col min="12037" max="12048" width="8.625" style="1" customWidth="1"/>
    <col min="12049" max="12049" width="9.625" style="1" customWidth="1"/>
    <col min="12050" max="12067" width="8.625" style="1" customWidth="1"/>
    <col min="12068" max="12069" width="6.75" style="1" customWidth="1"/>
    <col min="12070" max="12072" width="0" style="1" hidden="1" customWidth="1"/>
    <col min="12073" max="12287" width="9" style="1"/>
    <col min="12288" max="12288" width="3.125" style="1" customWidth="1"/>
    <col min="12289" max="12289" width="18.125" style="1" customWidth="1"/>
    <col min="12290" max="12290" width="6.75" style="1" customWidth="1"/>
    <col min="12291" max="12291" width="2.5" style="1" customWidth="1"/>
    <col min="12292" max="12292" width="6.5" style="1" customWidth="1"/>
    <col min="12293" max="12304" width="8.625" style="1" customWidth="1"/>
    <col min="12305" max="12305" width="9.625" style="1" customWidth="1"/>
    <col min="12306" max="12323" width="8.625" style="1" customWidth="1"/>
    <col min="12324" max="12325" width="6.75" style="1" customWidth="1"/>
    <col min="12326" max="12328" width="0" style="1" hidden="1" customWidth="1"/>
    <col min="12329" max="12543" width="9" style="1"/>
    <col min="12544" max="12544" width="3.125" style="1" customWidth="1"/>
    <col min="12545" max="12545" width="18.125" style="1" customWidth="1"/>
    <col min="12546" max="12546" width="6.75" style="1" customWidth="1"/>
    <col min="12547" max="12547" width="2.5" style="1" customWidth="1"/>
    <col min="12548" max="12548" width="6.5" style="1" customWidth="1"/>
    <col min="12549" max="12560" width="8.625" style="1" customWidth="1"/>
    <col min="12561" max="12561" width="9.625" style="1" customWidth="1"/>
    <col min="12562" max="12579" width="8.625" style="1" customWidth="1"/>
    <col min="12580" max="12581" width="6.75" style="1" customWidth="1"/>
    <col min="12582" max="12584" width="0" style="1" hidden="1" customWidth="1"/>
    <col min="12585" max="12799" width="9" style="1"/>
    <col min="12800" max="12800" width="3.125" style="1" customWidth="1"/>
    <col min="12801" max="12801" width="18.125" style="1" customWidth="1"/>
    <col min="12802" max="12802" width="6.75" style="1" customWidth="1"/>
    <col min="12803" max="12803" width="2.5" style="1" customWidth="1"/>
    <col min="12804" max="12804" width="6.5" style="1" customWidth="1"/>
    <col min="12805" max="12816" width="8.625" style="1" customWidth="1"/>
    <col min="12817" max="12817" width="9.625" style="1" customWidth="1"/>
    <col min="12818" max="12835" width="8.625" style="1" customWidth="1"/>
    <col min="12836" max="12837" width="6.75" style="1" customWidth="1"/>
    <col min="12838" max="12840" width="0" style="1" hidden="1" customWidth="1"/>
    <col min="12841" max="13055" width="9" style="1"/>
    <col min="13056" max="13056" width="3.125" style="1" customWidth="1"/>
    <col min="13057" max="13057" width="18.125" style="1" customWidth="1"/>
    <col min="13058" max="13058" width="6.75" style="1" customWidth="1"/>
    <col min="13059" max="13059" width="2.5" style="1" customWidth="1"/>
    <col min="13060" max="13060" width="6.5" style="1" customWidth="1"/>
    <col min="13061" max="13072" width="8.625" style="1" customWidth="1"/>
    <col min="13073" max="13073" width="9.625" style="1" customWidth="1"/>
    <col min="13074" max="13091" width="8.625" style="1" customWidth="1"/>
    <col min="13092" max="13093" width="6.75" style="1" customWidth="1"/>
    <col min="13094" max="13096" width="0" style="1" hidden="1" customWidth="1"/>
    <col min="13097" max="13311" width="9" style="1"/>
    <col min="13312" max="13312" width="3.125" style="1" customWidth="1"/>
    <col min="13313" max="13313" width="18.125" style="1" customWidth="1"/>
    <col min="13314" max="13314" width="6.75" style="1" customWidth="1"/>
    <col min="13315" max="13315" width="2.5" style="1" customWidth="1"/>
    <col min="13316" max="13316" width="6.5" style="1" customWidth="1"/>
    <col min="13317" max="13328" width="8.625" style="1" customWidth="1"/>
    <col min="13329" max="13329" width="9.625" style="1" customWidth="1"/>
    <col min="13330" max="13347" width="8.625" style="1" customWidth="1"/>
    <col min="13348" max="13349" width="6.75" style="1" customWidth="1"/>
    <col min="13350" max="13352" width="0" style="1" hidden="1" customWidth="1"/>
    <col min="13353" max="13567" width="9" style="1"/>
    <col min="13568" max="13568" width="3.125" style="1" customWidth="1"/>
    <col min="13569" max="13569" width="18.125" style="1" customWidth="1"/>
    <col min="13570" max="13570" width="6.75" style="1" customWidth="1"/>
    <col min="13571" max="13571" width="2.5" style="1" customWidth="1"/>
    <col min="13572" max="13572" width="6.5" style="1" customWidth="1"/>
    <col min="13573" max="13584" width="8.625" style="1" customWidth="1"/>
    <col min="13585" max="13585" width="9.625" style="1" customWidth="1"/>
    <col min="13586" max="13603" width="8.625" style="1" customWidth="1"/>
    <col min="13604" max="13605" width="6.75" style="1" customWidth="1"/>
    <col min="13606" max="13608" width="0" style="1" hidden="1" customWidth="1"/>
    <col min="13609" max="13823" width="9" style="1"/>
    <col min="13824" max="13824" width="3.125" style="1" customWidth="1"/>
    <col min="13825" max="13825" width="18.125" style="1" customWidth="1"/>
    <col min="13826" max="13826" width="6.75" style="1" customWidth="1"/>
    <col min="13827" max="13827" width="2.5" style="1" customWidth="1"/>
    <col min="13828" max="13828" width="6.5" style="1" customWidth="1"/>
    <col min="13829" max="13840" width="8.625" style="1" customWidth="1"/>
    <col min="13841" max="13841" width="9.625" style="1" customWidth="1"/>
    <col min="13842" max="13859" width="8.625" style="1" customWidth="1"/>
    <col min="13860" max="13861" width="6.75" style="1" customWidth="1"/>
    <col min="13862" max="13864" width="0" style="1" hidden="1" customWidth="1"/>
    <col min="13865" max="14079" width="9" style="1"/>
    <col min="14080" max="14080" width="3.125" style="1" customWidth="1"/>
    <col min="14081" max="14081" width="18.125" style="1" customWidth="1"/>
    <col min="14082" max="14082" width="6.75" style="1" customWidth="1"/>
    <col min="14083" max="14083" width="2.5" style="1" customWidth="1"/>
    <col min="14084" max="14084" width="6.5" style="1" customWidth="1"/>
    <col min="14085" max="14096" width="8.625" style="1" customWidth="1"/>
    <col min="14097" max="14097" width="9.625" style="1" customWidth="1"/>
    <col min="14098" max="14115" width="8.625" style="1" customWidth="1"/>
    <col min="14116" max="14117" width="6.75" style="1" customWidth="1"/>
    <col min="14118" max="14120" width="0" style="1" hidden="1" customWidth="1"/>
    <col min="14121" max="14335" width="9" style="1"/>
    <col min="14336" max="14336" width="3.125" style="1" customWidth="1"/>
    <col min="14337" max="14337" width="18.125" style="1" customWidth="1"/>
    <col min="14338" max="14338" width="6.75" style="1" customWidth="1"/>
    <col min="14339" max="14339" width="2.5" style="1" customWidth="1"/>
    <col min="14340" max="14340" width="6.5" style="1" customWidth="1"/>
    <col min="14341" max="14352" width="8.625" style="1" customWidth="1"/>
    <col min="14353" max="14353" width="9.625" style="1" customWidth="1"/>
    <col min="14354" max="14371" width="8.625" style="1" customWidth="1"/>
    <col min="14372" max="14373" width="6.75" style="1" customWidth="1"/>
    <col min="14374" max="14376" width="0" style="1" hidden="1" customWidth="1"/>
    <col min="14377" max="14591" width="9" style="1"/>
    <col min="14592" max="14592" width="3.125" style="1" customWidth="1"/>
    <col min="14593" max="14593" width="18.125" style="1" customWidth="1"/>
    <col min="14594" max="14594" width="6.75" style="1" customWidth="1"/>
    <col min="14595" max="14595" width="2.5" style="1" customWidth="1"/>
    <col min="14596" max="14596" width="6.5" style="1" customWidth="1"/>
    <col min="14597" max="14608" width="8.625" style="1" customWidth="1"/>
    <col min="14609" max="14609" width="9.625" style="1" customWidth="1"/>
    <col min="14610" max="14627" width="8.625" style="1" customWidth="1"/>
    <col min="14628" max="14629" width="6.75" style="1" customWidth="1"/>
    <col min="14630" max="14632" width="0" style="1" hidden="1" customWidth="1"/>
    <col min="14633" max="14847" width="9" style="1"/>
    <col min="14848" max="14848" width="3.125" style="1" customWidth="1"/>
    <col min="14849" max="14849" width="18.125" style="1" customWidth="1"/>
    <col min="14850" max="14850" width="6.75" style="1" customWidth="1"/>
    <col min="14851" max="14851" width="2.5" style="1" customWidth="1"/>
    <col min="14852" max="14852" width="6.5" style="1" customWidth="1"/>
    <col min="14853" max="14864" width="8.625" style="1" customWidth="1"/>
    <col min="14865" max="14865" width="9.625" style="1" customWidth="1"/>
    <col min="14866" max="14883" width="8.625" style="1" customWidth="1"/>
    <col min="14884" max="14885" width="6.75" style="1" customWidth="1"/>
    <col min="14886" max="14888" width="0" style="1" hidden="1" customWidth="1"/>
    <col min="14889" max="15103" width="9" style="1"/>
    <col min="15104" max="15104" width="3.125" style="1" customWidth="1"/>
    <col min="15105" max="15105" width="18.125" style="1" customWidth="1"/>
    <col min="15106" max="15106" width="6.75" style="1" customWidth="1"/>
    <col min="15107" max="15107" width="2.5" style="1" customWidth="1"/>
    <col min="15108" max="15108" width="6.5" style="1" customWidth="1"/>
    <col min="15109" max="15120" width="8.625" style="1" customWidth="1"/>
    <col min="15121" max="15121" width="9.625" style="1" customWidth="1"/>
    <col min="15122" max="15139" width="8.625" style="1" customWidth="1"/>
    <col min="15140" max="15141" width="6.75" style="1" customWidth="1"/>
    <col min="15142" max="15144" width="0" style="1" hidden="1" customWidth="1"/>
    <col min="15145" max="15359" width="9" style="1"/>
    <col min="15360" max="15360" width="3.125" style="1" customWidth="1"/>
    <col min="15361" max="15361" width="18.125" style="1" customWidth="1"/>
    <col min="15362" max="15362" width="6.75" style="1" customWidth="1"/>
    <col min="15363" max="15363" width="2.5" style="1" customWidth="1"/>
    <col min="15364" max="15364" width="6.5" style="1" customWidth="1"/>
    <col min="15365" max="15376" width="8.625" style="1" customWidth="1"/>
    <col min="15377" max="15377" width="9.625" style="1" customWidth="1"/>
    <col min="15378" max="15395" width="8.625" style="1" customWidth="1"/>
    <col min="15396" max="15397" width="6.75" style="1" customWidth="1"/>
    <col min="15398" max="15400" width="0" style="1" hidden="1" customWidth="1"/>
    <col min="15401" max="15615" width="9" style="1"/>
    <col min="15616" max="15616" width="3.125" style="1" customWidth="1"/>
    <col min="15617" max="15617" width="18.125" style="1" customWidth="1"/>
    <col min="15618" max="15618" width="6.75" style="1" customWidth="1"/>
    <col min="15619" max="15619" width="2.5" style="1" customWidth="1"/>
    <col min="15620" max="15620" width="6.5" style="1" customWidth="1"/>
    <col min="15621" max="15632" width="8.625" style="1" customWidth="1"/>
    <col min="15633" max="15633" width="9.625" style="1" customWidth="1"/>
    <col min="15634" max="15651" width="8.625" style="1" customWidth="1"/>
    <col min="15652" max="15653" width="6.75" style="1" customWidth="1"/>
    <col min="15654" max="15656" width="0" style="1" hidden="1" customWidth="1"/>
    <col min="15657" max="15871" width="9" style="1"/>
    <col min="15872" max="15872" width="3.125" style="1" customWidth="1"/>
    <col min="15873" max="15873" width="18.125" style="1" customWidth="1"/>
    <col min="15874" max="15874" width="6.75" style="1" customWidth="1"/>
    <col min="15875" max="15875" width="2.5" style="1" customWidth="1"/>
    <col min="15876" max="15876" width="6.5" style="1" customWidth="1"/>
    <col min="15877" max="15888" width="8.625" style="1" customWidth="1"/>
    <col min="15889" max="15889" width="9.625" style="1" customWidth="1"/>
    <col min="15890" max="15907" width="8.625" style="1" customWidth="1"/>
    <col min="15908" max="15909" width="6.75" style="1" customWidth="1"/>
    <col min="15910" max="15912" width="0" style="1" hidden="1" customWidth="1"/>
    <col min="15913" max="16127" width="9" style="1"/>
    <col min="16128" max="16128" width="3.125" style="1" customWidth="1"/>
    <col min="16129" max="16129" width="18.125" style="1" customWidth="1"/>
    <col min="16130" max="16130" width="6.75" style="1" customWidth="1"/>
    <col min="16131" max="16131" width="2.5" style="1" customWidth="1"/>
    <col min="16132" max="16132" width="6.5" style="1" customWidth="1"/>
    <col min="16133" max="16144" width="8.625" style="1" customWidth="1"/>
    <col min="16145" max="16145" width="9.625" style="1" customWidth="1"/>
    <col min="16146" max="16163" width="8.625" style="1" customWidth="1"/>
    <col min="16164" max="16165" width="6.75" style="1" customWidth="1"/>
    <col min="16166" max="16168" width="0" style="1" hidden="1" customWidth="1"/>
    <col min="16169" max="16384" width="9" style="1"/>
  </cols>
  <sheetData>
    <row r="1" spans="1:45" ht="15.75" customHeight="1" thickBot="1" x14ac:dyDescent="0.2"/>
    <row r="2" spans="1:45" s="6" customFormat="1" ht="68.25" customHeight="1" x14ac:dyDescent="0.15">
      <c r="A2" s="715"/>
      <c r="B2" s="716" t="s">
        <v>93</v>
      </c>
      <c r="C2" s="717"/>
      <c r="D2" s="717"/>
      <c r="E2" s="738"/>
      <c r="F2" s="722"/>
      <c r="G2" s="726"/>
      <c r="H2" s="726"/>
      <c r="I2" s="732"/>
      <c r="J2" s="734" t="s">
        <v>87</v>
      </c>
      <c r="K2" s="734"/>
      <c r="L2" s="1038"/>
      <c r="M2" s="726"/>
      <c r="N2" s="732"/>
      <c r="O2" s="726"/>
      <c r="P2" s="726"/>
      <c r="Q2" s="726" t="s">
        <v>2</v>
      </c>
      <c r="R2" s="726"/>
      <c r="S2" s="726"/>
      <c r="T2" s="726"/>
      <c r="U2" s="752"/>
      <c r="V2" s="726"/>
      <c r="W2" s="754"/>
      <c r="X2" s="732"/>
      <c r="Y2" s="726"/>
      <c r="Z2" s="726"/>
      <c r="AA2" s="1040"/>
      <c r="AB2" s="750"/>
      <c r="AC2" s="726"/>
      <c r="AD2" s="726"/>
      <c r="AE2" s="722"/>
      <c r="AF2" s="738" t="s">
        <v>91</v>
      </c>
      <c r="AG2" s="738" t="s">
        <v>3</v>
      </c>
      <c r="AH2" s="738" t="s">
        <v>3</v>
      </c>
      <c r="AI2" s="740" t="s">
        <v>3</v>
      </c>
      <c r="AJ2" s="203"/>
      <c r="AK2" s="204"/>
      <c r="AL2" s="5"/>
    </row>
    <row r="3" spans="1:45" ht="85.5" customHeight="1" x14ac:dyDescent="0.15">
      <c r="A3" s="715"/>
      <c r="B3" s="718"/>
      <c r="C3" s="719"/>
      <c r="D3" s="719"/>
      <c r="E3" s="739"/>
      <c r="F3" s="723"/>
      <c r="G3" s="727"/>
      <c r="H3" s="727"/>
      <c r="I3" s="733"/>
      <c r="J3" s="735"/>
      <c r="K3" s="735"/>
      <c r="L3" s="1039"/>
      <c r="M3" s="727"/>
      <c r="N3" s="733"/>
      <c r="O3" s="727"/>
      <c r="P3" s="727"/>
      <c r="Q3" s="727"/>
      <c r="R3" s="727"/>
      <c r="S3" s="727"/>
      <c r="T3" s="727"/>
      <c r="U3" s="753"/>
      <c r="V3" s="727"/>
      <c r="W3" s="755"/>
      <c r="X3" s="733"/>
      <c r="Y3" s="727"/>
      <c r="Z3" s="727"/>
      <c r="AA3" s="1041"/>
      <c r="AB3" s="751"/>
      <c r="AC3" s="727"/>
      <c r="AD3" s="727"/>
      <c r="AE3" s="723"/>
      <c r="AF3" s="739"/>
      <c r="AG3" s="739"/>
      <c r="AH3" s="739"/>
      <c r="AI3" s="741"/>
      <c r="AJ3" s="159"/>
      <c r="AK3" s="205"/>
      <c r="AL3" s="7"/>
    </row>
    <row r="4" spans="1:45" ht="172.5" customHeight="1" thickBot="1" x14ac:dyDescent="0.2">
      <c r="A4" s="715"/>
      <c r="B4" s="718"/>
      <c r="C4" s="719"/>
      <c r="D4" s="719"/>
      <c r="E4" s="160"/>
      <c r="F4" s="161"/>
      <c r="G4" s="162"/>
      <c r="H4" s="161"/>
      <c r="I4" s="163"/>
      <c r="J4" s="162" t="s">
        <v>86</v>
      </c>
      <c r="K4" s="161"/>
      <c r="L4" s="162"/>
      <c r="M4" s="164"/>
      <c r="N4" s="160"/>
      <c r="O4" s="165"/>
      <c r="P4" s="166"/>
      <c r="Q4" s="162" t="s">
        <v>5</v>
      </c>
      <c r="R4" s="167"/>
      <c r="S4" s="160"/>
      <c r="T4" s="161"/>
      <c r="U4" s="160"/>
      <c r="V4" s="161"/>
      <c r="W4" s="166"/>
      <c r="X4" s="160"/>
      <c r="Y4" s="161"/>
      <c r="Z4" s="160"/>
      <c r="AA4" s="161"/>
      <c r="AB4" s="160"/>
      <c r="AC4" s="161"/>
      <c r="AD4" s="167"/>
      <c r="AE4" s="160"/>
      <c r="AF4" s="168"/>
      <c r="AG4" s="160"/>
      <c r="AH4" s="161"/>
      <c r="AI4" s="161"/>
      <c r="AJ4" s="169"/>
      <c r="AK4" s="206"/>
      <c r="AL4" s="23"/>
      <c r="AS4" s="1" t="s">
        <v>7</v>
      </c>
    </row>
    <row r="5" spans="1:45" ht="30.75" customHeight="1" x14ac:dyDescent="0.15">
      <c r="A5" s="715"/>
      <c r="B5" s="742"/>
      <c r="C5" s="743"/>
      <c r="D5" s="743"/>
      <c r="E5" s="170"/>
      <c r="F5" s="170"/>
      <c r="G5" s="170" t="s">
        <v>89</v>
      </c>
      <c r="H5" s="170" t="s">
        <v>89</v>
      </c>
      <c r="I5" s="170" t="s">
        <v>89</v>
      </c>
      <c r="J5" s="170"/>
      <c r="K5" s="170"/>
      <c r="L5" s="170"/>
      <c r="M5" s="170"/>
      <c r="N5" s="170" t="s">
        <v>89</v>
      </c>
      <c r="O5" s="170" t="s">
        <v>89</v>
      </c>
      <c r="P5" s="170"/>
      <c r="Q5" s="170"/>
      <c r="R5" s="170"/>
      <c r="S5" s="170"/>
      <c r="T5" s="170"/>
      <c r="U5" s="170" t="s">
        <v>89</v>
      </c>
      <c r="V5" s="170" t="s">
        <v>89</v>
      </c>
      <c r="W5" s="170"/>
      <c r="X5" s="170" t="s">
        <v>89</v>
      </c>
      <c r="Y5" s="170"/>
      <c r="Z5" s="170"/>
      <c r="AA5" s="170"/>
      <c r="AB5" s="170" t="s">
        <v>89</v>
      </c>
      <c r="AC5" s="170" t="s">
        <v>89</v>
      </c>
      <c r="AD5" s="170"/>
      <c r="AE5" s="171" t="s">
        <v>89</v>
      </c>
      <c r="AF5" s="170"/>
      <c r="AG5" s="170"/>
      <c r="AH5" s="170"/>
      <c r="AI5" s="170" t="s">
        <v>89</v>
      </c>
      <c r="AJ5" s="172"/>
      <c r="AK5" s="207"/>
      <c r="AL5" s="27"/>
      <c r="AM5" s="28"/>
      <c r="AN5" s="29"/>
      <c r="AO5" s="29"/>
    </row>
    <row r="6" spans="1:45" s="215" customFormat="1" ht="13.5" customHeight="1" x14ac:dyDescent="0.15">
      <c r="A6" s="715"/>
      <c r="B6" s="744" t="s">
        <v>77</v>
      </c>
      <c r="C6" s="745"/>
      <c r="D6" s="745"/>
      <c r="E6" s="747">
        <v>1</v>
      </c>
      <c r="F6" s="747">
        <v>2</v>
      </c>
      <c r="G6" s="747">
        <v>3</v>
      </c>
      <c r="H6" s="747">
        <v>4</v>
      </c>
      <c r="I6" s="747">
        <v>5</v>
      </c>
      <c r="J6" s="747">
        <v>6</v>
      </c>
      <c r="K6" s="747">
        <v>7</v>
      </c>
      <c r="L6" s="747">
        <v>8</v>
      </c>
      <c r="M6" s="747">
        <v>9</v>
      </c>
      <c r="N6" s="747">
        <v>10</v>
      </c>
      <c r="O6" s="747">
        <v>11</v>
      </c>
      <c r="P6" s="747">
        <v>12</v>
      </c>
      <c r="Q6" s="747">
        <v>13</v>
      </c>
      <c r="R6" s="747">
        <v>14</v>
      </c>
      <c r="S6" s="747">
        <v>15</v>
      </c>
      <c r="T6" s="747">
        <v>16</v>
      </c>
      <c r="U6" s="747">
        <v>17</v>
      </c>
      <c r="V6" s="747">
        <v>18</v>
      </c>
      <c r="W6" s="747">
        <v>19</v>
      </c>
      <c r="X6" s="747">
        <v>20</v>
      </c>
      <c r="Y6" s="747">
        <v>21</v>
      </c>
      <c r="Z6" s="747">
        <v>22</v>
      </c>
      <c r="AA6" s="747">
        <v>23</v>
      </c>
      <c r="AB6" s="747">
        <v>24</v>
      </c>
      <c r="AC6" s="747">
        <v>25</v>
      </c>
      <c r="AD6" s="747">
        <v>26</v>
      </c>
      <c r="AE6" s="747">
        <v>27</v>
      </c>
      <c r="AF6" s="747">
        <v>28</v>
      </c>
      <c r="AG6" s="747">
        <v>29</v>
      </c>
      <c r="AH6" s="747">
        <v>30</v>
      </c>
      <c r="AI6" s="747">
        <v>31</v>
      </c>
      <c r="AJ6" s="731"/>
      <c r="AK6" s="756"/>
      <c r="AL6" s="38"/>
      <c r="AM6" s="757"/>
      <c r="AN6" s="39"/>
      <c r="AO6" s="35"/>
      <c r="AP6" s="758"/>
      <c r="AQ6" s="758"/>
      <c r="AR6" s="758"/>
      <c r="AS6" s="758"/>
    </row>
    <row r="7" spans="1:45" s="215" customFormat="1" ht="13.5" customHeight="1" x14ac:dyDescent="0.15">
      <c r="A7" s="715"/>
      <c r="B7" s="744"/>
      <c r="C7" s="745"/>
      <c r="D7" s="745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747"/>
      <c r="AD7" s="747"/>
      <c r="AE7" s="747"/>
      <c r="AF7" s="747"/>
      <c r="AG7" s="747"/>
      <c r="AH7" s="747"/>
      <c r="AI7" s="747"/>
      <c r="AJ7" s="731"/>
      <c r="AK7" s="756"/>
      <c r="AL7" s="40"/>
      <c r="AM7" s="757"/>
      <c r="AN7" s="39"/>
      <c r="AO7" s="35"/>
    </row>
    <row r="8" spans="1:45" s="215" customFormat="1" ht="13.5" customHeight="1" x14ac:dyDescent="0.15">
      <c r="A8" s="715"/>
      <c r="B8" s="728" t="s">
        <v>11</v>
      </c>
      <c r="C8" s="729" t="s">
        <v>12</v>
      </c>
      <c r="D8" s="729" t="s">
        <v>13</v>
      </c>
      <c r="E8" s="1042" t="s">
        <v>19</v>
      </c>
      <c r="F8" s="731" t="s">
        <v>20</v>
      </c>
      <c r="G8" s="760" t="s">
        <v>14</v>
      </c>
      <c r="H8" s="760" t="s">
        <v>15</v>
      </c>
      <c r="I8" s="731" t="s">
        <v>16</v>
      </c>
      <c r="J8" s="760" t="s">
        <v>17</v>
      </c>
      <c r="K8" s="747" t="s">
        <v>18</v>
      </c>
      <c r="L8" s="731" t="s">
        <v>19</v>
      </c>
      <c r="M8" s="731" t="s">
        <v>20</v>
      </c>
      <c r="N8" s="760" t="s">
        <v>14</v>
      </c>
      <c r="O8" s="760" t="s">
        <v>15</v>
      </c>
      <c r="P8" s="731" t="s">
        <v>16</v>
      </c>
      <c r="Q8" s="760" t="s">
        <v>17</v>
      </c>
      <c r="R8" s="747" t="s">
        <v>18</v>
      </c>
      <c r="S8" s="731" t="s">
        <v>19</v>
      </c>
      <c r="T8" s="731" t="s">
        <v>20</v>
      </c>
      <c r="U8" s="760" t="s">
        <v>14</v>
      </c>
      <c r="V8" s="760" t="s">
        <v>15</v>
      </c>
      <c r="W8" s="731" t="s">
        <v>16</v>
      </c>
      <c r="X8" s="731" t="s">
        <v>17</v>
      </c>
      <c r="Y8" s="731" t="s">
        <v>18</v>
      </c>
      <c r="Z8" s="731" t="s">
        <v>19</v>
      </c>
      <c r="AA8" s="731" t="s">
        <v>20</v>
      </c>
      <c r="AB8" s="760" t="s">
        <v>14</v>
      </c>
      <c r="AC8" s="760" t="s">
        <v>15</v>
      </c>
      <c r="AD8" s="731" t="s">
        <v>16</v>
      </c>
      <c r="AE8" s="731" t="s">
        <v>17</v>
      </c>
      <c r="AF8" s="747" t="s">
        <v>18</v>
      </c>
      <c r="AG8" s="731" t="s">
        <v>19</v>
      </c>
      <c r="AH8" s="731" t="s">
        <v>20</v>
      </c>
      <c r="AI8" s="760" t="s">
        <v>14</v>
      </c>
      <c r="AJ8" s="731"/>
      <c r="AK8" s="759" t="s">
        <v>21</v>
      </c>
      <c r="AL8" s="41"/>
      <c r="AM8" s="757" t="s">
        <v>21</v>
      </c>
      <c r="AN8" s="42"/>
      <c r="AO8" s="35"/>
    </row>
    <row r="9" spans="1:45" ht="15" customHeight="1" x14ac:dyDescent="0.15">
      <c r="A9" s="715"/>
      <c r="B9" s="728"/>
      <c r="C9" s="729"/>
      <c r="D9" s="729"/>
      <c r="E9" s="1042"/>
      <c r="F9" s="731"/>
      <c r="G9" s="760"/>
      <c r="H9" s="760"/>
      <c r="I9" s="731"/>
      <c r="J9" s="760"/>
      <c r="K9" s="747"/>
      <c r="L9" s="731"/>
      <c r="M9" s="731"/>
      <c r="N9" s="760"/>
      <c r="O9" s="760"/>
      <c r="P9" s="731"/>
      <c r="Q9" s="760"/>
      <c r="R9" s="747"/>
      <c r="S9" s="731"/>
      <c r="T9" s="731"/>
      <c r="U9" s="760"/>
      <c r="V9" s="760"/>
      <c r="W9" s="731"/>
      <c r="X9" s="731"/>
      <c r="Y9" s="731"/>
      <c r="Z9" s="731"/>
      <c r="AA9" s="731"/>
      <c r="AB9" s="760"/>
      <c r="AC9" s="760"/>
      <c r="AD9" s="731"/>
      <c r="AE9" s="731"/>
      <c r="AF9" s="747"/>
      <c r="AG9" s="731"/>
      <c r="AH9" s="731"/>
      <c r="AI9" s="760"/>
      <c r="AJ9" s="731"/>
      <c r="AK9" s="759"/>
      <c r="AL9" s="41"/>
      <c r="AM9" s="757"/>
      <c r="AN9" s="39"/>
      <c r="AO9" s="29"/>
    </row>
    <row r="10" spans="1:45" ht="18.75" x14ac:dyDescent="0.15">
      <c r="A10" s="197"/>
      <c r="B10" s="761" t="s">
        <v>22</v>
      </c>
      <c r="C10" s="762"/>
      <c r="D10" s="762"/>
      <c r="E10" s="173"/>
      <c r="F10" s="173"/>
      <c r="G10" s="173"/>
      <c r="H10" s="173"/>
      <c r="I10" s="173"/>
      <c r="J10" s="173"/>
      <c r="K10" s="173"/>
      <c r="L10" s="174"/>
      <c r="M10" s="174"/>
      <c r="N10" s="175"/>
      <c r="O10" s="175"/>
      <c r="P10" s="175"/>
      <c r="Q10" s="175"/>
      <c r="R10" s="175"/>
      <c r="S10" s="174"/>
      <c r="T10" s="175"/>
      <c r="U10" s="175"/>
      <c r="V10" s="175"/>
      <c r="W10" s="174"/>
      <c r="X10" s="175"/>
      <c r="Y10" s="175"/>
      <c r="Z10" s="175"/>
      <c r="AA10" s="175"/>
      <c r="AB10" s="175"/>
      <c r="AC10" s="175"/>
      <c r="AD10" s="175"/>
      <c r="AE10" s="175"/>
      <c r="AF10" s="175"/>
      <c r="AG10" s="174"/>
      <c r="AH10" s="174"/>
      <c r="AI10" s="176"/>
      <c r="AJ10" s="731"/>
      <c r="AK10" s="759"/>
      <c r="AL10" s="44"/>
      <c r="AM10" s="214"/>
      <c r="AN10" s="39"/>
      <c r="AO10" s="29"/>
    </row>
    <row r="11" spans="1:45" ht="18.75" x14ac:dyDescent="0.15">
      <c r="A11" s="197"/>
      <c r="B11" s="761"/>
      <c r="C11" s="762"/>
      <c r="D11" s="762"/>
      <c r="E11" s="173"/>
      <c r="F11" s="173"/>
      <c r="G11" s="173"/>
      <c r="H11" s="173"/>
      <c r="I11" s="173"/>
      <c r="J11" s="173"/>
      <c r="K11" s="173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6"/>
      <c r="AJ11" s="731"/>
      <c r="AK11" s="759"/>
      <c r="AL11" s="44"/>
      <c r="AM11" s="214"/>
      <c r="AN11" s="39"/>
      <c r="AO11" s="29"/>
    </row>
    <row r="12" spans="1:45" ht="30" customHeight="1" x14ac:dyDescent="0.15">
      <c r="A12" s="198">
        <v>1</v>
      </c>
      <c r="B12" s="218" t="s">
        <v>23</v>
      </c>
      <c r="C12" s="219" t="s">
        <v>24</v>
      </c>
      <c r="D12" s="188" t="s">
        <v>25</v>
      </c>
      <c r="E12" s="216" t="s">
        <v>26</v>
      </c>
      <c r="F12" s="217"/>
      <c r="G12" s="216"/>
      <c r="H12" s="216"/>
      <c r="I12" s="216"/>
      <c r="J12" s="216" t="s">
        <v>26</v>
      </c>
      <c r="K12" s="217"/>
      <c r="L12" s="216" t="s">
        <v>26</v>
      </c>
      <c r="M12" s="216"/>
      <c r="N12" s="217"/>
      <c r="O12" s="216"/>
      <c r="P12" s="216" t="s">
        <v>26</v>
      </c>
      <c r="Q12" s="216" t="s">
        <v>85</v>
      </c>
      <c r="R12" s="217" t="s">
        <v>26</v>
      </c>
      <c r="S12" s="216"/>
      <c r="T12" s="221"/>
      <c r="U12" s="216"/>
      <c r="V12" s="220"/>
      <c r="W12" s="216" t="s">
        <v>26</v>
      </c>
      <c r="X12" s="216"/>
      <c r="Y12" s="216"/>
      <c r="Z12" s="216"/>
      <c r="AA12" s="216" t="s">
        <v>26</v>
      </c>
      <c r="AB12" s="216" t="s">
        <v>26</v>
      </c>
      <c r="AC12" s="216"/>
      <c r="AD12" s="216"/>
      <c r="AE12" s="216"/>
      <c r="AF12" s="220"/>
      <c r="AG12" s="216" t="s">
        <v>26</v>
      </c>
      <c r="AH12" s="216"/>
      <c r="AI12" s="216"/>
      <c r="AJ12" s="219" t="str">
        <f>C12</f>
        <v>松尾</v>
      </c>
      <c r="AK12" s="208">
        <f>COUNTIF(E12:AH12,"休")</f>
        <v>9</v>
      </c>
      <c r="AL12" s="47"/>
      <c r="AM12" s="156">
        <f>COUNTIF(E12:AG12,"休")</f>
        <v>9</v>
      </c>
      <c r="AN12" s="39"/>
      <c r="AO12" s="157"/>
    </row>
    <row r="13" spans="1:45" ht="30" customHeight="1" x14ac:dyDescent="0.15">
      <c r="A13" s="198">
        <v>3</v>
      </c>
      <c r="B13" s="218" t="s">
        <v>31</v>
      </c>
      <c r="C13" s="229" t="s">
        <v>84</v>
      </c>
      <c r="D13" s="188" t="s">
        <v>33</v>
      </c>
      <c r="E13" s="216"/>
      <c r="F13" s="217" t="s">
        <v>26</v>
      </c>
      <c r="G13" s="229"/>
      <c r="H13" s="229"/>
      <c r="I13" s="230" t="s">
        <v>26</v>
      </c>
      <c r="J13" s="137" t="s">
        <v>92</v>
      </c>
      <c r="K13" s="183"/>
      <c r="L13" s="229"/>
      <c r="M13" s="230" t="s">
        <v>26</v>
      </c>
      <c r="N13" s="229"/>
      <c r="O13" s="229"/>
      <c r="P13" s="229"/>
      <c r="Q13" s="229" t="s">
        <v>26</v>
      </c>
      <c r="R13" s="229"/>
      <c r="S13" s="229"/>
      <c r="T13" s="229" t="s">
        <v>26</v>
      </c>
      <c r="U13" s="229" t="s">
        <v>26</v>
      </c>
      <c r="V13" s="229" t="s">
        <v>26</v>
      </c>
      <c r="W13" s="229" t="s">
        <v>26</v>
      </c>
      <c r="X13" s="229" t="s">
        <v>26</v>
      </c>
      <c r="Y13" s="232" t="s">
        <v>26</v>
      </c>
      <c r="Z13" s="229" t="s">
        <v>26</v>
      </c>
      <c r="AA13" s="230"/>
      <c r="AB13" s="229"/>
      <c r="AC13" s="229"/>
      <c r="AD13" s="229"/>
      <c r="AE13" s="229" t="s">
        <v>26</v>
      </c>
      <c r="AF13" s="232" t="s">
        <v>26</v>
      </c>
      <c r="AG13" s="229"/>
      <c r="AH13" s="230"/>
      <c r="AI13" s="229"/>
      <c r="AJ13" s="229" t="str">
        <f>C13</f>
        <v>市村</v>
      </c>
      <c r="AK13" s="208">
        <f>COUNTIF(E13:AH13,"休")</f>
        <v>13</v>
      </c>
      <c r="AL13" s="49"/>
      <c r="AM13" s="156">
        <f>COUNTIF(E13:AG13,"休")</f>
        <v>13</v>
      </c>
      <c r="AN13" s="42">
        <f>COUNTIF(F13:AG13,"/")</f>
        <v>0</v>
      </c>
      <c r="AO13" s="157"/>
    </row>
    <row r="14" spans="1:45" ht="30" customHeight="1" x14ac:dyDescent="0.15">
      <c r="A14" s="198">
        <v>4</v>
      </c>
      <c r="B14" s="218" t="s">
        <v>34</v>
      </c>
      <c r="C14" s="229" t="s">
        <v>35</v>
      </c>
      <c r="D14" s="188" t="s">
        <v>33</v>
      </c>
      <c r="E14" s="229"/>
      <c r="F14" s="229"/>
      <c r="G14" s="216" t="s">
        <v>26</v>
      </c>
      <c r="H14" s="216"/>
      <c r="I14" s="229"/>
      <c r="J14" s="216" t="s">
        <v>26</v>
      </c>
      <c r="K14" s="216" t="s">
        <v>26</v>
      </c>
      <c r="L14" s="216"/>
      <c r="M14" s="229"/>
      <c r="N14" s="229" t="s">
        <v>26</v>
      </c>
      <c r="O14" s="229"/>
      <c r="P14" s="216"/>
      <c r="Q14" s="229" t="s">
        <v>26</v>
      </c>
      <c r="R14" s="216"/>
      <c r="S14" s="216" t="s">
        <v>26</v>
      </c>
      <c r="T14" s="216"/>
      <c r="U14" s="216"/>
      <c r="V14" s="229"/>
      <c r="W14" s="229"/>
      <c r="X14" s="216"/>
      <c r="Y14" s="216" t="s">
        <v>26</v>
      </c>
      <c r="Z14" s="216"/>
      <c r="AA14" s="229"/>
      <c r="AB14" s="229"/>
      <c r="AC14" s="229"/>
      <c r="AD14" s="216" t="s">
        <v>26</v>
      </c>
      <c r="AE14" s="216"/>
      <c r="AF14" s="229"/>
      <c r="AG14" s="231"/>
      <c r="AH14" s="136" t="s">
        <v>26</v>
      </c>
      <c r="AI14" s="231"/>
      <c r="AJ14" s="229" t="str">
        <f>C14</f>
        <v>内田</v>
      </c>
      <c r="AK14" s="208">
        <f>COUNTIF(E14:AH14,"休")</f>
        <v>9</v>
      </c>
      <c r="AL14" s="49"/>
      <c r="AM14" s="156">
        <f>COUNTIF(E14:AG14,"休")</f>
        <v>8</v>
      </c>
      <c r="AN14" s="42"/>
      <c r="AO14" s="223"/>
    </row>
    <row r="15" spans="1:45" ht="30" customHeight="1" x14ac:dyDescent="0.15">
      <c r="A15" s="198">
        <v>2</v>
      </c>
      <c r="B15" s="228"/>
      <c r="C15" s="224" t="s">
        <v>98</v>
      </c>
      <c r="D15" s="189" t="s">
        <v>30</v>
      </c>
      <c r="E15" s="224" t="s">
        <v>94</v>
      </c>
      <c r="F15" s="224" t="s">
        <v>96</v>
      </c>
      <c r="G15" s="224" t="s">
        <v>94</v>
      </c>
      <c r="H15" s="224" t="s">
        <v>97</v>
      </c>
      <c r="I15" s="224" t="s">
        <v>94</v>
      </c>
      <c r="J15" s="224" t="s">
        <v>26</v>
      </c>
      <c r="K15" s="226" t="s">
        <v>99</v>
      </c>
      <c r="L15" s="227" t="s">
        <v>95</v>
      </c>
      <c r="M15" s="224" t="s">
        <v>96</v>
      </c>
      <c r="N15" s="224" t="s">
        <v>96</v>
      </c>
      <c r="O15" s="224" t="s">
        <v>97</v>
      </c>
      <c r="P15" s="224" t="s">
        <v>100</v>
      </c>
      <c r="Q15" s="224" t="s">
        <v>26</v>
      </c>
      <c r="R15" s="224" t="s">
        <v>95</v>
      </c>
      <c r="S15" s="224" t="s">
        <v>95</v>
      </c>
      <c r="T15" s="224" t="s">
        <v>96</v>
      </c>
      <c r="U15" s="224" t="s">
        <v>95</v>
      </c>
      <c r="V15" s="224" t="s">
        <v>95</v>
      </c>
      <c r="W15" s="224" t="s">
        <v>102</v>
      </c>
      <c r="X15" s="224" t="s">
        <v>102</v>
      </c>
      <c r="Y15" s="224" t="s">
        <v>96</v>
      </c>
      <c r="Z15" s="224" t="s">
        <v>95</v>
      </c>
      <c r="AA15" s="224" t="s">
        <v>95</v>
      </c>
      <c r="AB15" s="224" t="s">
        <v>102</v>
      </c>
      <c r="AC15" s="224" t="s">
        <v>102</v>
      </c>
      <c r="AD15" s="224" t="s">
        <v>94</v>
      </c>
      <c r="AE15" s="224" t="s">
        <v>103</v>
      </c>
      <c r="AF15" s="224" t="s">
        <v>103</v>
      </c>
      <c r="AG15" s="224" t="s">
        <v>101</v>
      </c>
      <c r="AH15" s="224" t="s">
        <v>101</v>
      </c>
      <c r="AI15" s="224" t="s">
        <v>100</v>
      </c>
      <c r="AJ15" s="224" t="str">
        <f>C15</f>
        <v>F倉賀野</v>
      </c>
      <c r="AK15" s="209">
        <f>COUNTIF(E15:AH15,"休")</f>
        <v>2</v>
      </c>
      <c r="AL15" s="49"/>
      <c r="AM15" s="156">
        <f>COUNTIF(E15:AG15,"休")</f>
        <v>2</v>
      </c>
      <c r="AN15" s="97"/>
      <c r="AO15" s="196"/>
    </row>
    <row r="16" spans="1:45" ht="30" customHeight="1" x14ac:dyDescent="0.15">
      <c r="A16" s="198"/>
      <c r="B16" s="228"/>
      <c r="C16" s="224" t="s">
        <v>104</v>
      </c>
      <c r="D16" s="250" t="s">
        <v>30</v>
      </c>
      <c r="E16" s="224"/>
      <c r="F16" s="224"/>
      <c r="G16" s="224"/>
      <c r="H16" s="224"/>
      <c r="I16" s="224"/>
      <c r="J16" s="224"/>
      <c r="K16" s="226"/>
      <c r="L16" s="227"/>
      <c r="M16" s="224"/>
      <c r="N16" s="224" t="s">
        <v>107</v>
      </c>
      <c r="O16" s="224" t="s">
        <v>105</v>
      </c>
      <c r="P16" s="224"/>
      <c r="Q16" s="225" t="s">
        <v>26</v>
      </c>
      <c r="R16" s="225" t="s">
        <v>26</v>
      </c>
      <c r="S16" s="224"/>
      <c r="T16" s="224"/>
      <c r="U16" s="224" t="s">
        <v>111</v>
      </c>
      <c r="V16" s="224" t="s">
        <v>110</v>
      </c>
      <c r="W16" s="225" t="s">
        <v>26</v>
      </c>
      <c r="X16" s="224" t="s">
        <v>101</v>
      </c>
      <c r="Y16" s="224"/>
      <c r="Z16" s="224" t="s">
        <v>112</v>
      </c>
      <c r="AA16" s="224" t="s">
        <v>112</v>
      </c>
      <c r="AB16" s="224" t="s">
        <v>112</v>
      </c>
      <c r="AC16" s="224" t="s">
        <v>112</v>
      </c>
      <c r="AD16" s="225" t="s">
        <v>26</v>
      </c>
      <c r="AE16" s="225" t="s">
        <v>26</v>
      </c>
      <c r="AF16" s="224" t="s">
        <v>112</v>
      </c>
      <c r="AG16" s="224" t="s">
        <v>112</v>
      </c>
      <c r="AH16" s="224" t="s">
        <v>112</v>
      </c>
      <c r="AI16" s="225" t="s">
        <v>26</v>
      </c>
      <c r="AJ16" s="224" t="s">
        <v>104</v>
      </c>
      <c r="AK16" s="209"/>
      <c r="AL16" s="126"/>
      <c r="AM16" s="156"/>
      <c r="AN16" s="97"/>
      <c r="AO16" s="196"/>
    </row>
    <row r="17" spans="1:41" ht="30" customHeight="1" x14ac:dyDescent="0.15">
      <c r="A17" s="198"/>
      <c r="B17" s="228"/>
      <c r="C17" s="224" t="s">
        <v>108</v>
      </c>
      <c r="D17" s="250" t="s">
        <v>30</v>
      </c>
      <c r="E17" s="224" t="s">
        <v>109</v>
      </c>
      <c r="F17" s="225" t="s">
        <v>26</v>
      </c>
      <c r="G17" s="224" t="s">
        <v>109</v>
      </c>
      <c r="H17" s="224" t="s">
        <v>109</v>
      </c>
      <c r="I17" s="224" t="s">
        <v>109</v>
      </c>
      <c r="J17" s="225" t="s">
        <v>26</v>
      </c>
      <c r="K17" s="226" t="s">
        <v>109</v>
      </c>
      <c r="L17" s="227" t="s">
        <v>109</v>
      </c>
      <c r="M17" s="225" t="s">
        <v>26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09"/>
      <c r="AL17" s="126"/>
      <c r="AM17" s="156"/>
      <c r="AN17" s="97"/>
      <c r="AO17" s="196"/>
    </row>
    <row r="18" spans="1:41" ht="30" customHeight="1" x14ac:dyDescent="0.15">
      <c r="A18" s="245"/>
      <c r="B18" s="210" t="s">
        <v>36</v>
      </c>
      <c r="C18" s="235" t="s">
        <v>37</v>
      </c>
      <c r="D18" s="190" t="s">
        <v>38</v>
      </c>
      <c r="E18" s="235"/>
      <c r="F18" s="234"/>
      <c r="G18" s="233" t="s">
        <v>26</v>
      </c>
      <c r="H18" s="233" t="s">
        <v>26</v>
      </c>
      <c r="I18" s="234" t="s">
        <v>26</v>
      </c>
      <c r="J18" s="233" t="s">
        <v>26</v>
      </c>
      <c r="K18" s="234"/>
      <c r="L18" s="235"/>
      <c r="M18" s="233"/>
      <c r="N18" s="233" t="s">
        <v>26</v>
      </c>
      <c r="O18" s="234" t="s">
        <v>26</v>
      </c>
      <c r="P18" s="233" t="s">
        <v>26</v>
      </c>
      <c r="Q18" s="234" t="s">
        <v>26</v>
      </c>
      <c r="R18" s="234"/>
      <c r="S18" s="184"/>
      <c r="T18" s="233"/>
      <c r="U18" s="234" t="s">
        <v>26</v>
      </c>
      <c r="V18" s="233" t="s">
        <v>26</v>
      </c>
      <c r="W18" s="234" t="s">
        <v>26</v>
      </c>
      <c r="X18" s="234" t="s">
        <v>26</v>
      </c>
      <c r="Y18" s="233"/>
      <c r="Z18" s="233"/>
      <c r="AA18" s="234"/>
      <c r="AB18" s="233" t="s">
        <v>26</v>
      </c>
      <c r="AC18" s="234" t="s">
        <v>26</v>
      </c>
      <c r="AD18" s="234" t="s">
        <v>26</v>
      </c>
      <c r="AE18" s="233" t="s">
        <v>26</v>
      </c>
      <c r="AF18" s="233"/>
      <c r="AG18" s="234"/>
      <c r="AH18" s="184"/>
      <c r="AI18" s="233" t="s">
        <v>26</v>
      </c>
      <c r="AJ18" s="235" t="s">
        <v>37</v>
      </c>
      <c r="AK18" s="211"/>
      <c r="AL18" s="52"/>
      <c r="AM18" s="222"/>
      <c r="AN18" s="42"/>
      <c r="AO18" s="223"/>
    </row>
    <row r="19" spans="1:41" s="2" customFormat="1" ht="30" customHeight="1" x14ac:dyDescent="0.15">
      <c r="A19" s="200"/>
      <c r="B19" s="210"/>
      <c r="C19" s="73" t="s">
        <v>46</v>
      </c>
      <c r="D19" s="182" t="s">
        <v>47</v>
      </c>
      <c r="E19" s="185"/>
      <c r="F19" s="186"/>
      <c r="G19" s="186"/>
      <c r="H19" s="187" t="s">
        <v>26</v>
      </c>
      <c r="I19" s="186"/>
      <c r="J19" s="186" t="s">
        <v>26</v>
      </c>
      <c r="K19" s="186"/>
      <c r="L19" s="186"/>
      <c r="M19" s="186"/>
      <c r="N19" s="186"/>
      <c r="O19" s="187" t="s">
        <v>26</v>
      </c>
      <c r="P19" s="186"/>
      <c r="Q19" s="186" t="s">
        <v>26</v>
      </c>
      <c r="R19" s="186"/>
      <c r="S19" s="186"/>
      <c r="T19" s="186"/>
      <c r="U19" s="186"/>
      <c r="V19" s="187" t="s">
        <v>26</v>
      </c>
      <c r="W19" s="186"/>
      <c r="X19" s="186" t="s">
        <v>26</v>
      </c>
      <c r="Y19" s="186"/>
      <c r="Z19" s="186"/>
      <c r="AA19" s="186"/>
      <c r="AB19" s="186"/>
      <c r="AC19" s="187" t="s">
        <v>26</v>
      </c>
      <c r="AD19" s="186"/>
      <c r="AE19" s="186"/>
      <c r="AF19" s="186"/>
      <c r="AG19" s="186"/>
      <c r="AH19" s="186"/>
      <c r="AI19" s="186" t="s">
        <v>26</v>
      </c>
      <c r="AJ19" s="235" t="s">
        <v>46</v>
      </c>
      <c r="AK19" s="211"/>
      <c r="AL19" s="52"/>
      <c r="AM19" s="156"/>
      <c r="AN19" s="54"/>
      <c r="AO19" s="158"/>
    </row>
    <row r="20" spans="1:41" s="70" customFormat="1" ht="30" customHeight="1" x14ac:dyDescent="0.15">
      <c r="A20" s="201"/>
      <c r="B20" s="212"/>
      <c r="C20" s="73" t="s">
        <v>74</v>
      </c>
      <c r="D20" s="182" t="s">
        <v>47</v>
      </c>
      <c r="E20" s="73"/>
      <c r="F20" s="73"/>
      <c r="G20" s="73"/>
      <c r="H20" s="177" t="s">
        <v>26</v>
      </c>
      <c r="I20" s="177" t="s">
        <v>26</v>
      </c>
      <c r="J20" s="177" t="s">
        <v>26</v>
      </c>
      <c r="K20" s="73"/>
      <c r="L20" s="73"/>
      <c r="M20" s="73" t="s">
        <v>26</v>
      </c>
      <c r="N20" s="73"/>
      <c r="O20" s="73" t="s">
        <v>26</v>
      </c>
      <c r="P20" s="73"/>
      <c r="Q20" s="73" t="s">
        <v>26</v>
      </c>
      <c r="R20" s="73"/>
      <c r="S20" s="73"/>
      <c r="T20" s="73" t="s">
        <v>26</v>
      </c>
      <c r="U20" s="73"/>
      <c r="V20" s="73" t="s">
        <v>26</v>
      </c>
      <c r="W20" s="73"/>
      <c r="X20" s="73" t="s">
        <v>26</v>
      </c>
      <c r="Y20" s="73"/>
      <c r="Z20" s="73"/>
      <c r="AA20" s="73" t="s">
        <v>26</v>
      </c>
      <c r="AB20" s="73"/>
      <c r="AC20" s="73" t="s">
        <v>26</v>
      </c>
      <c r="AD20" s="235"/>
      <c r="AE20" s="73" t="s">
        <v>26</v>
      </c>
      <c r="AF20" s="73"/>
      <c r="AG20" s="73"/>
      <c r="AH20" s="73" t="s">
        <v>26</v>
      </c>
      <c r="AI20" s="73"/>
      <c r="AJ20" s="235" t="s">
        <v>74</v>
      </c>
      <c r="AK20" s="211"/>
      <c r="AL20" s="66"/>
      <c r="AM20" s="67"/>
      <c r="AN20" s="68"/>
      <c r="AO20" s="71"/>
    </row>
    <row r="21" spans="1:41" s="81" customFormat="1" ht="31.5" customHeight="1" x14ac:dyDescent="0.15">
      <c r="A21" s="202"/>
      <c r="B21" s="1037" t="s">
        <v>48</v>
      </c>
      <c r="C21" s="891"/>
      <c r="D21" s="891"/>
      <c r="E21" s="244">
        <f t="shared" ref="E21:AI21" si="0">6-COUNTIF(E12:E20,"休")-E24</f>
        <v>5</v>
      </c>
      <c r="F21" s="244">
        <f t="shared" si="0"/>
        <v>4</v>
      </c>
      <c r="G21" s="244">
        <f t="shared" si="0"/>
        <v>4</v>
      </c>
      <c r="H21" s="244">
        <f t="shared" si="0"/>
        <v>3</v>
      </c>
      <c r="I21" s="244">
        <f t="shared" si="0"/>
        <v>3</v>
      </c>
      <c r="J21" s="244">
        <f t="shared" si="0"/>
        <v>-1</v>
      </c>
      <c r="K21" s="244">
        <f t="shared" si="0"/>
        <v>5</v>
      </c>
      <c r="L21" s="244">
        <f t="shared" si="0"/>
        <v>5</v>
      </c>
      <c r="M21" s="244">
        <f t="shared" si="0"/>
        <v>3</v>
      </c>
      <c r="N21" s="244">
        <f t="shared" si="0"/>
        <v>4</v>
      </c>
      <c r="O21" s="244">
        <f t="shared" si="0"/>
        <v>3</v>
      </c>
      <c r="P21" s="244">
        <f t="shared" si="0"/>
        <v>4</v>
      </c>
      <c r="Q21" s="244">
        <f t="shared" si="0"/>
        <v>-1</v>
      </c>
      <c r="R21" s="244">
        <f t="shared" si="0"/>
        <v>4</v>
      </c>
      <c r="S21" s="244">
        <f t="shared" si="0"/>
        <v>5</v>
      </c>
      <c r="T21" s="244">
        <f t="shared" si="0"/>
        <v>4</v>
      </c>
      <c r="U21" s="244">
        <f t="shared" si="0"/>
        <v>4</v>
      </c>
      <c r="V21" s="244">
        <f t="shared" si="0"/>
        <v>2</v>
      </c>
      <c r="W21" s="244">
        <f t="shared" si="0"/>
        <v>2</v>
      </c>
      <c r="X21" s="244">
        <f t="shared" si="0"/>
        <v>2</v>
      </c>
      <c r="Y21" s="244">
        <f t="shared" si="0"/>
        <v>4</v>
      </c>
      <c r="Z21" s="244">
        <f t="shared" si="0"/>
        <v>5</v>
      </c>
      <c r="AA21" s="244">
        <f t="shared" si="0"/>
        <v>4</v>
      </c>
      <c r="AB21" s="244">
        <f t="shared" si="0"/>
        <v>4</v>
      </c>
      <c r="AC21" s="244">
        <f t="shared" si="0"/>
        <v>3</v>
      </c>
      <c r="AD21" s="244">
        <f t="shared" si="0"/>
        <v>3</v>
      </c>
      <c r="AE21" s="244">
        <f t="shared" si="0"/>
        <v>2</v>
      </c>
      <c r="AF21" s="244">
        <f t="shared" si="0"/>
        <v>5</v>
      </c>
      <c r="AG21" s="244">
        <f t="shared" si="0"/>
        <v>5</v>
      </c>
      <c r="AH21" s="244">
        <f t="shared" si="0"/>
        <v>4</v>
      </c>
      <c r="AI21" s="244">
        <f t="shared" si="0"/>
        <v>3</v>
      </c>
      <c r="AJ21" s="766"/>
      <c r="AK21" s="769"/>
      <c r="AL21" s="44"/>
      <c r="AM21" s="80"/>
      <c r="AN21" s="54"/>
    </row>
    <row r="22" spans="1:41" ht="13.5" customHeight="1" x14ac:dyDescent="0.15">
      <c r="A22" s="773"/>
      <c r="B22" s="744" t="s">
        <v>49</v>
      </c>
      <c r="C22" s="745"/>
      <c r="D22" s="745"/>
      <c r="E22" s="771">
        <f t="shared" ref="E22:AH22" si="1">COUNTIF(E12:E20,"休")</f>
        <v>1</v>
      </c>
      <c r="F22" s="771">
        <f t="shared" si="1"/>
        <v>2</v>
      </c>
      <c r="G22" s="771">
        <f t="shared" si="1"/>
        <v>2</v>
      </c>
      <c r="H22" s="771">
        <f t="shared" si="1"/>
        <v>3</v>
      </c>
      <c r="I22" s="771">
        <f t="shared" si="1"/>
        <v>3</v>
      </c>
      <c r="J22" s="771">
        <f t="shared" si="1"/>
        <v>7</v>
      </c>
      <c r="K22" s="771">
        <f t="shared" si="1"/>
        <v>1</v>
      </c>
      <c r="L22" s="771">
        <f t="shared" si="1"/>
        <v>1</v>
      </c>
      <c r="M22" s="771">
        <f t="shared" si="1"/>
        <v>3</v>
      </c>
      <c r="N22" s="771">
        <f t="shared" si="1"/>
        <v>2</v>
      </c>
      <c r="O22" s="771">
        <f t="shared" si="1"/>
        <v>3</v>
      </c>
      <c r="P22" s="771">
        <f t="shared" si="1"/>
        <v>2</v>
      </c>
      <c r="Q22" s="771">
        <f t="shared" si="1"/>
        <v>7</v>
      </c>
      <c r="R22" s="771">
        <f t="shared" si="1"/>
        <v>2</v>
      </c>
      <c r="S22" s="771">
        <f t="shared" si="1"/>
        <v>1</v>
      </c>
      <c r="T22" s="771">
        <f t="shared" si="1"/>
        <v>2</v>
      </c>
      <c r="U22" s="771">
        <f t="shared" si="1"/>
        <v>2</v>
      </c>
      <c r="V22" s="771">
        <f t="shared" si="1"/>
        <v>4</v>
      </c>
      <c r="W22" s="771">
        <f t="shared" si="1"/>
        <v>4</v>
      </c>
      <c r="X22" s="771">
        <f t="shared" si="1"/>
        <v>4</v>
      </c>
      <c r="Y22" s="771">
        <f t="shared" si="1"/>
        <v>2</v>
      </c>
      <c r="Z22" s="771">
        <f t="shared" si="1"/>
        <v>1</v>
      </c>
      <c r="AA22" s="771">
        <f t="shared" si="1"/>
        <v>2</v>
      </c>
      <c r="AB22" s="771">
        <f t="shared" si="1"/>
        <v>2</v>
      </c>
      <c r="AC22" s="771">
        <f t="shared" si="1"/>
        <v>3</v>
      </c>
      <c r="AD22" s="771">
        <f t="shared" si="1"/>
        <v>3</v>
      </c>
      <c r="AE22" s="771">
        <f t="shared" si="1"/>
        <v>4</v>
      </c>
      <c r="AF22" s="771">
        <f t="shared" si="1"/>
        <v>1</v>
      </c>
      <c r="AG22" s="771">
        <f t="shared" si="1"/>
        <v>1</v>
      </c>
      <c r="AH22" s="771">
        <f t="shared" si="1"/>
        <v>2</v>
      </c>
      <c r="AI22" s="238"/>
      <c r="AJ22" s="766"/>
      <c r="AK22" s="769"/>
      <c r="AL22" s="236"/>
      <c r="AM22" s="239"/>
      <c r="AN22" s="35"/>
      <c r="AO22" s="29"/>
    </row>
    <row r="23" spans="1:41" ht="14.25" customHeight="1" x14ac:dyDescent="0.15">
      <c r="A23" s="773"/>
      <c r="B23" s="744"/>
      <c r="C23" s="745"/>
      <c r="D23" s="745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71"/>
      <c r="V23" s="771"/>
      <c r="W23" s="771"/>
      <c r="X23" s="771"/>
      <c r="Y23" s="771"/>
      <c r="Z23" s="771"/>
      <c r="AA23" s="771"/>
      <c r="AB23" s="771"/>
      <c r="AC23" s="771"/>
      <c r="AD23" s="771"/>
      <c r="AE23" s="771"/>
      <c r="AF23" s="771"/>
      <c r="AG23" s="771"/>
      <c r="AH23" s="771"/>
      <c r="AI23" s="238"/>
      <c r="AJ23" s="766"/>
      <c r="AK23" s="769"/>
      <c r="AL23" s="236"/>
      <c r="AM23" s="239"/>
      <c r="AN23" s="35"/>
      <c r="AO23" s="29"/>
    </row>
    <row r="24" spans="1:41" ht="14.25" customHeight="1" x14ac:dyDescent="0.15">
      <c r="A24" s="245"/>
      <c r="B24" s="744" t="s">
        <v>50</v>
      </c>
      <c r="C24" s="745"/>
      <c r="D24" s="745"/>
      <c r="E24" s="771">
        <v>0</v>
      </c>
      <c r="F24" s="771">
        <v>0</v>
      </c>
      <c r="G24" s="771">
        <v>0</v>
      </c>
      <c r="H24" s="771">
        <v>0</v>
      </c>
      <c r="I24" s="771">
        <v>0</v>
      </c>
      <c r="J24" s="771">
        <v>0</v>
      </c>
      <c r="K24" s="771">
        <v>0</v>
      </c>
      <c r="L24" s="771">
        <v>0</v>
      </c>
      <c r="M24" s="771">
        <v>0</v>
      </c>
      <c r="N24" s="771">
        <v>0</v>
      </c>
      <c r="O24" s="771">
        <v>0</v>
      </c>
      <c r="P24" s="771">
        <v>0</v>
      </c>
      <c r="Q24" s="771">
        <v>0</v>
      </c>
      <c r="R24" s="771">
        <v>0</v>
      </c>
      <c r="S24" s="771">
        <v>0</v>
      </c>
      <c r="T24" s="771">
        <v>0</v>
      </c>
      <c r="U24" s="771">
        <v>0</v>
      </c>
      <c r="V24" s="771">
        <v>0</v>
      </c>
      <c r="W24" s="771">
        <v>0</v>
      </c>
      <c r="X24" s="771">
        <v>0</v>
      </c>
      <c r="Y24" s="771">
        <v>0</v>
      </c>
      <c r="Z24" s="771">
        <v>0</v>
      </c>
      <c r="AA24" s="771">
        <v>0</v>
      </c>
      <c r="AB24" s="771">
        <v>0</v>
      </c>
      <c r="AC24" s="771">
        <v>0</v>
      </c>
      <c r="AD24" s="771">
        <v>0</v>
      </c>
      <c r="AE24" s="771">
        <v>0</v>
      </c>
      <c r="AF24" s="771">
        <v>0</v>
      </c>
      <c r="AG24" s="771">
        <v>0</v>
      </c>
      <c r="AH24" s="771">
        <v>0</v>
      </c>
      <c r="AI24" s="238"/>
      <c r="AJ24" s="766"/>
      <c r="AK24" s="769"/>
      <c r="AL24" s="236"/>
      <c r="AM24" s="239"/>
      <c r="AN24" s="35"/>
      <c r="AO24" s="29"/>
    </row>
    <row r="25" spans="1:41" ht="14.25" customHeight="1" x14ac:dyDescent="0.15">
      <c r="A25" s="245"/>
      <c r="B25" s="744"/>
      <c r="C25" s="745"/>
      <c r="D25" s="745"/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771"/>
      <c r="AC25" s="771"/>
      <c r="AD25" s="771"/>
      <c r="AE25" s="771"/>
      <c r="AF25" s="771"/>
      <c r="AG25" s="771"/>
      <c r="AH25" s="771"/>
      <c r="AI25" s="238"/>
      <c r="AJ25" s="766"/>
      <c r="AK25" s="769"/>
      <c r="AL25" s="236"/>
      <c r="AM25" s="239"/>
      <c r="AN25" s="35"/>
      <c r="AO25" s="29"/>
    </row>
    <row r="26" spans="1:41" ht="14.25" customHeight="1" x14ac:dyDescent="0.15">
      <c r="A26" s="245"/>
      <c r="B26" s="776"/>
      <c r="C26" s="777"/>
      <c r="D26" s="777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731"/>
      <c r="AH26" s="731"/>
      <c r="AI26" s="243"/>
      <c r="AJ26" s="766"/>
      <c r="AK26" s="769"/>
      <c r="AL26" s="236"/>
      <c r="AM26" s="239"/>
      <c r="AN26" s="35"/>
      <c r="AO26" s="29"/>
    </row>
    <row r="27" spans="1:41" ht="14.25" customHeight="1" x14ac:dyDescent="0.15">
      <c r="A27" s="245"/>
      <c r="B27" s="776"/>
      <c r="C27" s="777"/>
      <c r="D27" s="777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31"/>
      <c r="AH27" s="731"/>
      <c r="AI27" s="243"/>
      <c r="AJ27" s="766"/>
      <c r="AK27" s="769"/>
      <c r="AL27" s="236"/>
      <c r="AM27" s="239"/>
      <c r="AN27" s="35"/>
      <c r="AO27" s="29"/>
    </row>
    <row r="28" spans="1:41" ht="13.5" customHeight="1" x14ac:dyDescent="0.15">
      <c r="A28" s="773"/>
      <c r="B28" s="778" t="s">
        <v>51</v>
      </c>
      <c r="C28" s="779"/>
      <c r="D28" s="779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  <c r="Y28" s="780"/>
      <c r="Z28" s="780"/>
      <c r="AA28" s="780"/>
      <c r="AB28" s="780"/>
      <c r="AC28" s="780"/>
      <c r="AD28" s="780"/>
      <c r="AE28" s="780"/>
      <c r="AF28" s="780"/>
      <c r="AG28" s="780"/>
      <c r="AH28" s="780"/>
      <c r="AI28" s="780"/>
      <c r="AJ28" s="766"/>
      <c r="AK28" s="769"/>
      <c r="AL28" s="236"/>
      <c r="AM28" s="781"/>
      <c r="AN28" s="35"/>
      <c r="AO28" s="29"/>
    </row>
    <row r="29" spans="1:41" ht="13.5" customHeight="1" x14ac:dyDescent="0.15">
      <c r="A29" s="773"/>
      <c r="B29" s="778"/>
      <c r="C29" s="779"/>
      <c r="D29" s="779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66"/>
      <c r="AK29" s="769"/>
      <c r="AL29" s="236"/>
      <c r="AM29" s="781"/>
      <c r="AN29" s="35"/>
      <c r="AO29" s="29"/>
    </row>
    <row r="30" spans="1:41" ht="15" customHeight="1" x14ac:dyDescent="0.15">
      <c r="A30" s="773">
        <v>6</v>
      </c>
      <c r="B30" s="782" t="s">
        <v>52</v>
      </c>
      <c r="C30" s="783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4"/>
      <c r="AI30" s="247"/>
      <c r="AJ30" s="766"/>
      <c r="AK30" s="769"/>
      <c r="AL30" s="236"/>
      <c r="AM30" s="781">
        <f>COUNTIF(E30:AG30,"休")</f>
        <v>0</v>
      </c>
      <c r="AN30" s="35"/>
      <c r="AO30" s="29"/>
    </row>
    <row r="31" spans="1:41" ht="15" customHeight="1" x14ac:dyDescent="0.15">
      <c r="A31" s="773"/>
      <c r="B31" s="782"/>
      <c r="C31" s="783"/>
      <c r="D31" s="783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247"/>
      <c r="AJ31" s="766"/>
      <c r="AK31" s="769"/>
      <c r="AL31" s="236"/>
      <c r="AM31" s="781"/>
      <c r="AN31" s="35"/>
      <c r="AO31" s="29"/>
    </row>
    <row r="32" spans="1:41" ht="15" customHeight="1" x14ac:dyDescent="0.15">
      <c r="A32" s="773">
        <v>7</v>
      </c>
      <c r="B32" s="785" t="s">
        <v>53</v>
      </c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248"/>
      <c r="AJ32" s="766"/>
      <c r="AK32" s="769"/>
      <c r="AL32" s="236"/>
      <c r="AM32" s="781">
        <f>COUNTIF(E32:AG32,"休")</f>
        <v>0</v>
      </c>
      <c r="AN32" s="35"/>
      <c r="AO32" s="29"/>
    </row>
    <row r="33" spans="1:41" ht="14.25" customHeight="1" thickBot="1" x14ac:dyDescent="0.2">
      <c r="A33" s="773"/>
      <c r="B33" s="787"/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249"/>
      <c r="AJ33" s="767"/>
      <c r="AK33" s="770"/>
      <c r="AL33" s="237"/>
      <c r="AM33" s="793"/>
      <c r="AN33" s="35"/>
      <c r="AO33" s="29"/>
    </row>
    <row r="34" spans="1:41" s="2" customFormat="1" ht="15" customHeight="1" x14ac:dyDescent="0.15">
      <c r="A34" s="242"/>
      <c r="B34" s="89"/>
      <c r="C34" s="90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242"/>
    </row>
    <row r="35" spans="1:41" s="2" customFormat="1" ht="29.25" customHeight="1" x14ac:dyDescent="0.15">
      <c r="A35" s="242"/>
      <c r="B35" s="98" t="s">
        <v>90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</row>
    <row r="36" spans="1:41" s="2" customFormat="1" ht="29.25" hidden="1" customHeight="1" x14ac:dyDescent="0.15">
      <c r="A36" s="242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</row>
    <row r="37" spans="1:41" s="2" customFormat="1" ht="29.25" hidden="1" customHeight="1" x14ac:dyDescent="0.15">
      <c r="A37" s="242"/>
      <c r="B37" s="241" t="s">
        <v>54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</row>
    <row r="38" spans="1:41" s="2" customFormat="1" ht="29.25" hidden="1" customHeight="1" x14ac:dyDescent="0.15">
      <c r="A38" s="242"/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2"/>
    </row>
    <row r="39" spans="1:41" ht="25.5" hidden="1" customHeight="1" x14ac:dyDescent="0.15">
      <c r="B39" s="92"/>
      <c r="C39" s="93" t="s">
        <v>55</v>
      </c>
      <c r="D39" s="794" t="s">
        <v>56</v>
      </c>
      <c r="E39" s="794"/>
      <c r="F39" s="794"/>
      <c r="G39" s="794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215"/>
    </row>
    <row r="40" spans="1:41" s="2" customFormat="1" ht="25.5" x14ac:dyDescent="0.15">
      <c r="B40" s="94" t="s">
        <v>88</v>
      </c>
      <c r="C40" s="94"/>
      <c r="D40" s="95"/>
      <c r="E40" s="95"/>
      <c r="F40" s="95"/>
      <c r="G40" s="9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242"/>
    </row>
    <row r="41" spans="1:41" ht="25.5" customHeight="1" x14ac:dyDescent="0.15">
      <c r="B41" s="94" t="s">
        <v>57</v>
      </c>
      <c r="C41" s="93"/>
      <c r="D41" s="241"/>
      <c r="E41" s="241"/>
      <c r="F41" s="241"/>
      <c r="G41" s="241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 t="s">
        <v>58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215"/>
    </row>
    <row r="42" spans="1:41" ht="25.5" customHeight="1" x14ac:dyDescent="0.15">
      <c r="B42" s="794" t="s">
        <v>59</v>
      </c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4"/>
      <c r="S42" s="794"/>
      <c r="T42" s="794"/>
      <c r="U42" s="794"/>
      <c r="V42" s="794"/>
      <c r="W42" s="794"/>
      <c r="X42" s="794"/>
      <c r="Y42" s="794"/>
      <c r="Z42" s="794"/>
      <c r="AA42" s="794"/>
      <c r="AB42" s="794"/>
      <c r="AC42" s="794"/>
      <c r="AD42" s="794"/>
      <c r="AE42" s="794"/>
      <c r="AF42" s="794"/>
      <c r="AG42" s="794"/>
      <c r="AH42" s="794"/>
      <c r="AI42" s="794"/>
      <c r="AJ42" s="794"/>
      <c r="AK42" s="794"/>
      <c r="AL42" s="794"/>
      <c r="AM42" s="794"/>
    </row>
    <row r="43" spans="1:41" ht="25.5" x14ac:dyDescent="0.15">
      <c r="B43" s="794" t="s">
        <v>60</v>
      </c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4"/>
      <c r="AE43" s="794"/>
      <c r="AF43" s="794"/>
      <c r="AG43" s="794"/>
      <c r="AH43" s="794"/>
      <c r="AI43" s="794"/>
      <c r="AJ43" s="794"/>
      <c r="AK43" s="794"/>
      <c r="AL43" s="794"/>
      <c r="AM43" s="794"/>
    </row>
    <row r="44" spans="1:41" ht="26.25" customHeight="1" x14ac:dyDescent="0.15"/>
    <row r="45" spans="1:41" ht="5.65" customHeight="1" x14ac:dyDescent="0.15">
      <c r="P45" s="96"/>
    </row>
    <row r="46014" spans="1:40" s="2" customFormat="1" ht="5.65" customHeight="1" x14ac:dyDescent="0.15">
      <c r="A46014" s="1"/>
      <c r="B46014" s="1"/>
      <c r="C46014" s="1"/>
      <c r="D46014" s="1"/>
      <c r="U46014" s="791"/>
      <c r="V46014" s="792" t="e">
        <f>S$8-U46014</f>
        <v>#VALUE!</v>
      </c>
      <c r="AM46014" s="1"/>
      <c r="AN46014" s="1"/>
    </row>
    <row r="46015" spans="1:40" s="2" customFormat="1" ht="5.65" customHeight="1" x14ac:dyDescent="0.15">
      <c r="A46015" s="1"/>
      <c r="B46015" s="1"/>
      <c r="C46015" s="1"/>
      <c r="D46015" s="1"/>
      <c r="U46015" s="791"/>
      <c r="V46015" s="792"/>
      <c r="AM46015" s="1"/>
      <c r="AN46015" s="1"/>
    </row>
  </sheetData>
  <mergeCells count="312">
    <mergeCell ref="U46014:U46015"/>
    <mergeCell ref="V46014:V46015"/>
    <mergeCell ref="AH32:AH33"/>
    <mergeCell ref="AM32:AM33"/>
    <mergeCell ref="B38:Q38"/>
    <mergeCell ref="D39:G39"/>
    <mergeCell ref="B42:AM42"/>
    <mergeCell ref="B43:AM43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A32:AA33"/>
    <mergeCell ref="P32:P33"/>
    <mergeCell ref="Q32:Q33"/>
    <mergeCell ref="R32:R33"/>
    <mergeCell ref="S32:S33"/>
    <mergeCell ref="U32:U33"/>
    <mergeCell ref="J32:J33"/>
    <mergeCell ref="K32:K33"/>
    <mergeCell ref="L32:L33"/>
    <mergeCell ref="M32:M33"/>
    <mergeCell ref="N32:N33"/>
    <mergeCell ref="O32:O33"/>
    <mergeCell ref="AG30:AG31"/>
    <mergeCell ref="R30:R31"/>
    <mergeCell ref="S30:S31"/>
    <mergeCell ref="T30:T31"/>
    <mergeCell ref="AM30:AM31"/>
    <mergeCell ref="A32:A33"/>
    <mergeCell ref="B32:D33"/>
    <mergeCell ref="E32:E33"/>
    <mergeCell ref="F32:F33"/>
    <mergeCell ref="G32:G33"/>
    <mergeCell ref="H32:H33"/>
    <mergeCell ref="I32:I33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T32:T33"/>
    <mergeCell ref="I30:I31"/>
    <mergeCell ref="J30:J31"/>
    <mergeCell ref="K30:K31"/>
    <mergeCell ref="L30:L31"/>
    <mergeCell ref="M30:M31"/>
    <mergeCell ref="N30:N31"/>
    <mergeCell ref="AG28:AG29"/>
    <mergeCell ref="AH28:AH29"/>
    <mergeCell ref="AI28:AI29"/>
    <mergeCell ref="T28:T29"/>
    <mergeCell ref="I28:I29"/>
    <mergeCell ref="J28:J29"/>
    <mergeCell ref="K28:K29"/>
    <mergeCell ref="L28:L29"/>
    <mergeCell ref="M28:M29"/>
    <mergeCell ref="N28:N29"/>
    <mergeCell ref="AH30:AH31"/>
    <mergeCell ref="AM28:AM29"/>
    <mergeCell ref="A30:A31"/>
    <mergeCell ref="B30:D31"/>
    <mergeCell ref="E30:E31"/>
    <mergeCell ref="F30:F31"/>
    <mergeCell ref="G30:G31"/>
    <mergeCell ref="H30:H31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A28:A29"/>
    <mergeCell ref="B28:D29"/>
    <mergeCell ref="E28:E29"/>
    <mergeCell ref="F28:F29"/>
    <mergeCell ref="G28:G29"/>
    <mergeCell ref="H28:H29"/>
    <mergeCell ref="Y26:Y27"/>
    <mergeCell ref="Z26:Z27"/>
    <mergeCell ref="AA26:AA27"/>
    <mergeCell ref="M26:M27"/>
    <mergeCell ref="N26:N27"/>
    <mergeCell ref="AH24:AH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AE26:AE27"/>
    <mergeCell ref="AF26:AF27"/>
    <mergeCell ref="AG26:AG27"/>
    <mergeCell ref="AH26:AH27"/>
    <mergeCell ref="T24:T25"/>
    <mergeCell ref="U24:U25"/>
    <mergeCell ref="J24:J25"/>
    <mergeCell ref="K24:K25"/>
    <mergeCell ref="L24:L25"/>
    <mergeCell ref="M24:M25"/>
    <mergeCell ref="N24:N25"/>
    <mergeCell ref="O24:O25"/>
    <mergeCell ref="O26:O27"/>
    <mergeCell ref="P26:P27"/>
    <mergeCell ref="Q26:Q27"/>
    <mergeCell ref="R26:R27"/>
    <mergeCell ref="A22:A23"/>
    <mergeCell ref="B22:D23"/>
    <mergeCell ref="E22:E23"/>
    <mergeCell ref="F22:F23"/>
    <mergeCell ref="G22:G23"/>
    <mergeCell ref="H22:H23"/>
    <mergeCell ref="AE22:AE23"/>
    <mergeCell ref="AF22:AF23"/>
    <mergeCell ref="AG22:AG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B21:D21"/>
    <mergeCell ref="AJ21:AJ33"/>
    <mergeCell ref="AK21:AK33"/>
    <mergeCell ref="I22:I23"/>
    <mergeCell ref="J22:J23"/>
    <mergeCell ref="K22:K23"/>
    <mergeCell ref="L22:L23"/>
    <mergeCell ref="O22:O23"/>
    <mergeCell ref="P22:P23"/>
    <mergeCell ref="Q22:Q23"/>
    <mergeCell ref="R22:R23"/>
    <mergeCell ref="AH22:AH23"/>
    <mergeCell ref="B24:D25"/>
    <mergeCell ref="E24:E25"/>
    <mergeCell ref="F24:F25"/>
    <mergeCell ref="G24:G25"/>
    <mergeCell ref="H24:H25"/>
    <mergeCell ref="I24:I25"/>
    <mergeCell ref="Z24:Z25"/>
    <mergeCell ref="AA24:AA25"/>
    <mergeCell ref="P24:P25"/>
    <mergeCell ref="Q24:Q25"/>
    <mergeCell ref="R24:R25"/>
    <mergeCell ref="S24:S25"/>
    <mergeCell ref="B10:D11"/>
    <mergeCell ref="AJ10:AJ11"/>
    <mergeCell ref="AK10:AK11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I8:I9"/>
    <mergeCell ref="J8:J9"/>
    <mergeCell ref="K8:K9"/>
    <mergeCell ref="R8:R9"/>
    <mergeCell ref="S8:S9"/>
    <mergeCell ref="T8:T9"/>
    <mergeCell ref="V6:V7"/>
    <mergeCell ref="W6:W7"/>
    <mergeCell ref="X6:X7"/>
    <mergeCell ref="Y6:Y7"/>
    <mergeCell ref="Z6:Z7"/>
    <mergeCell ref="AA6:AA7"/>
    <mergeCell ref="X8:X9"/>
    <mergeCell ref="Y8:Y9"/>
    <mergeCell ref="Z8:Z9"/>
    <mergeCell ref="AA8:AA9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K6:AK7"/>
    <mergeCell ref="AM6:AM7"/>
    <mergeCell ref="AP6:AS6"/>
    <mergeCell ref="AK8:AK9"/>
    <mergeCell ref="AM8:AM9"/>
    <mergeCell ref="AB6:AB7"/>
    <mergeCell ref="AC6:AC7"/>
    <mergeCell ref="AD6:AD7"/>
    <mergeCell ref="AE6:AE7"/>
    <mergeCell ref="AF6:AF7"/>
    <mergeCell ref="AG6:AG7"/>
    <mergeCell ref="AD8:AD9"/>
    <mergeCell ref="AE8:AE9"/>
    <mergeCell ref="AF8:AF9"/>
    <mergeCell ref="AG8:AG9"/>
    <mergeCell ref="AH8:AH9"/>
    <mergeCell ref="AI8:AI9"/>
    <mergeCell ref="AH6:AH7"/>
    <mergeCell ref="AI6:AI7"/>
    <mergeCell ref="AJ6:AJ9"/>
    <mergeCell ref="AB8:AB9"/>
    <mergeCell ref="AC8:AC9"/>
    <mergeCell ref="AG2:AG3"/>
    <mergeCell ref="AH2:AH3"/>
    <mergeCell ref="AI2:AI3"/>
    <mergeCell ref="B5:D5"/>
    <mergeCell ref="B6:D7"/>
    <mergeCell ref="E6:E7"/>
    <mergeCell ref="F6:F7"/>
    <mergeCell ref="G6:G7"/>
    <mergeCell ref="H6:H7"/>
    <mergeCell ref="I6:I7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2:A9"/>
    <mergeCell ref="B2:D4"/>
    <mergeCell ref="E2:E3"/>
    <mergeCell ref="F2:F3"/>
    <mergeCell ref="G2:G3"/>
    <mergeCell ref="H2:H3"/>
    <mergeCell ref="B8:B9"/>
    <mergeCell ref="C8:C9"/>
    <mergeCell ref="D8:D9"/>
    <mergeCell ref="E8:E9"/>
    <mergeCell ref="F8:F9"/>
    <mergeCell ref="G8:G9"/>
    <mergeCell ref="H8:H9"/>
  </mergeCells>
  <phoneticPr fontId="4"/>
  <pageMargins left="0.62992125984251968" right="0.2" top="0.98425196850393704" bottom="0" header="0.51181102362204722" footer="0.51181102362204722"/>
  <pageSetup paperSize="9" scale="47" firstPageNumber="429496319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F5EE-641B-4DF0-9579-581AFF8638C1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089B-8E9C-4577-B7E1-85A229D94CDE}">
  <sheetPr>
    <pageSetUpPr fitToPage="1"/>
  </sheetPr>
  <dimension ref="A1:JC82"/>
  <sheetViews>
    <sheetView view="pageBreakPreview" zoomScale="55" zoomScaleNormal="50" zoomScaleSheetLayoutView="55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N13" sqref="N13"/>
    </sheetView>
  </sheetViews>
  <sheetFormatPr defaultColWidth="2.75" defaultRowHeight="13.5" x14ac:dyDescent="0.15"/>
  <cols>
    <col min="1" max="2" width="6.875" style="361" bestFit="1" customWidth="1"/>
    <col min="3" max="3" width="11.875" style="361" bestFit="1" customWidth="1"/>
    <col min="4" max="4" width="20.375" style="361" bestFit="1" customWidth="1"/>
    <col min="5" max="5" width="15.625" style="361" bestFit="1" customWidth="1"/>
    <col min="6" max="6" width="15.375" style="361" customWidth="1"/>
    <col min="7" max="7" width="18.5" style="361" customWidth="1"/>
    <col min="8" max="12" width="6.25" style="361" customWidth="1"/>
    <col min="13" max="14" width="6.25" style="546" customWidth="1"/>
    <col min="15" max="17" width="6.25" style="361" customWidth="1"/>
    <col min="18" max="18" width="6.25" style="546" customWidth="1"/>
    <col min="19" max="19" width="6.25" style="361" customWidth="1"/>
    <col min="20" max="21" width="6.25" style="546" customWidth="1"/>
    <col min="22" max="26" width="6.25" style="361" customWidth="1"/>
    <col min="27" max="28" width="6.25" style="546" customWidth="1"/>
    <col min="29" max="29" width="6.25" style="361" customWidth="1"/>
    <col min="30" max="30" width="6.25" style="546" customWidth="1"/>
    <col min="31" max="33" width="6.25" style="361" customWidth="1"/>
    <col min="34" max="35" width="6.25" style="546" customWidth="1"/>
    <col min="36" max="37" width="6.25" style="361" customWidth="1"/>
    <col min="38" max="38" width="7.25" style="361" bestFit="1" customWidth="1"/>
    <col min="39" max="39" width="8" style="361" customWidth="1"/>
    <col min="40" max="40" width="3.625" style="361" bestFit="1" customWidth="1"/>
    <col min="41" max="41" width="8" style="361" customWidth="1"/>
    <col min="42" max="42" width="4.875" style="361" hidden="1" customWidth="1"/>
    <col min="43" max="43" width="8.5" style="361" bestFit="1" customWidth="1"/>
    <col min="44" max="44" width="4.375" style="361" bestFit="1" customWidth="1"/>
    <col min="45" max="45" width="3.625" style="361" customWidth="1"/>
    <col min="46" max="46" width="3.375" style="361" bestFit="1" customWidth="1"/>
    <col min="47" max="47" width="5.375" style="361" bestFit="1" customWidth="1"/>
    <col min="48" max="48" width="3.375" style="361" bestFit="1" customWidth="1"/>
    <col min="49" max="49" width="3.625" style="361" customWidth="1"/>
    <col min="50" max="55" width="3.375" style="361" bestFit="1" customWidth="1"/>
    <col min="56" max="56" width="5.875" style="361" customWidth="1"/>
    <col min="57" max="57" width="11.25" style="431" bestFit="1" customWidth="1"/>
    <col min="58" max="58" width="9.75" style="361" customWidth="1"/>
    <col min="59" max="262" width="8.125" style="361" customWidth="1"/>
    <col min="263" max="16384" width="2.75" style="361"/>
  </cols>
  <sheetData>
    <row r="1" spans="1:263" ht="111.75" customHeight="1" thickBot="1" x14ac:dyDescent="0.2">
      <c r="A1" s="350"/>
      <c r="B1" s="350"/>
      <c r="C1" s="677" t="s">
        <v>253</v>
      </c>
      <c r="D1" s="678"/>
      <c r="E1" s="678"/>
      <c r="F1" s="678"/>
      <c r="G1" s="679"/>
      <c r="H1" s="525"/>
      <c r="I1" s="515" t="s">
        <v>254</v>
      </c>
      <c r="J1" s="525" t="s">
        <v>86</v>
      </c>
      <c r="K1" s="484"/>
      <c r="L1" s="483"/>
      <c r="M1" s="489"/>
      <c r="N1" s="484"/>
      <c r="O1" s="484"/>
      <c r="P1" s="515" t="s">
        <v>256</v>
      </c>
      <c r="Q1" s="483"/>
      <c r="R1" s="484"/>
      <c r="S1" s="484"/>
      <c r="T1" s="489"/>
      <c r="U1" s="484"/>
      <c r="V1" s="484"/>
      <c r="W1" s="515" t="s">
        <v>258</v>
      </c>
      <c r="X1" s="483"/>
      <c r="Y1" s="484"/>
      <c r="Z1" s="484"/>
      <c r="AA1" s="483"/>
      <c r="AB1" s="484"/>
      <c r="AC1" s="483"/>
      <c r="AD1" s="484"/>
      <c r="AE1" s="483"/>
      <c r="AF1" s="484"/>
      <c r="AG1" s="484"/>
      <c r="AH1" s="483"/>
      <c r="AI1" s="484"/>
      <c r="AJ1" s="458"/>
      <c r="AK1" s="458"/>
      <c r="AL1" s="517"/>
      <c r="AM1" s="350"/>
      <c r="AN1" s="350"/>
      <c r="AO1" s="350"/>
      <c r="AP1" s="350"/>
      <c r="AQ1" s="358" t="s">
        <v>126</v>
      </c>
      <c r="AR1" s="358" t="s">
        <v>129</v>
      </c>
      <c r="AS1" s="358" t="s">
        <v>128</v>
      </c>
      <c r="AT1" s="358" t="s">
        <v>130</v>
      </c>
      <c r="AU1" s="358" t="s">
        <v>131</v>
      </c>
      <c r="AV1" s="358" t="s">
        <v>127</v>
      </c>
      <c r="AW1" s="358" t="s">
        <v>140</v>
      </c>
      <c r="AX1" s="358" t="s">
        <v>141</v>
      </c>
      <c r="AY1" s="358" t="s">
        <v>142</v>
      </c>
      <c r="AZ1" s="359" t="s">
        <v>143</v>
      </c>
      <c r="BA1" s="358" t="s">
        <v>105</v>
      </c>
      <c r="BB1" s="358" t="s">
        <v>105</v>
      </c>
      <c r="BC1" s="358" t="s">
        <v>105</v>
      </c>
      <c r="BD1" s="350"/>
      <c r="BE1" s="36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  <c r="FL1" s="350"/>
      <c r="FM1" s="350"/>
      <c r="FN1" s="350"/>
      <c r="FO1" s="350"/>
      <c r="FP1" s="350"/>
      <c r="FQ1" s="350"/>
      <c r="FR1" s="350"/>
      <c r="FS1" s="350"/>
      <c r="FT1" s="350"/>
      <c r="FU1" s="350"/>
      <c r="FV1" s="350"/>
      <c r="FW1" s="350"/>
      <c r="FX1" s="350"/>
      <c r="FY1" s="350"/>
      <c r="FZ1" s="350"/>
      <c r="GA1" s="350"/>
      <c r="GB1" s="350"/>
      <c r="GC1" s="350"/>
      <c r="GD1" s="350"/>
      <c r="GE1" s="350"/>
      <c r="GF1" s="350"/>
      <c r="GG1" s="350"/>
      <c r="GH1" s="350"/>
      <c r="GI1" s="350"/>
      <c r="GJ1" s="350"/>
      <c r="GK1" s="350"/>
      <c r="GL1" s="350"/>
      <c r="GM1" s="350"/>
      <c r="GN1" s="350"/>
      <c r="GO1" s="350"/>
      <c r="GP1" s="350"/>
      <c r="GQ1" s="350"/>
      <c r="GR1" s="350"/>
      <c r="GS1" s="350"/>
      <c r="GT1" s="350"/>
      <c r="GU1" s="350"/>
      <c r="GV1" s="350"/>
      <c r="GW1" s="350"/>
      <c r="GX1" s="350"/>
      <c r="GY1" s="350"/>
      <c r="GZ1" s="350"/>
      <c r="HA1" s="350"/>
      <c r="HB1" s="350"/>
      <c r="HC1" s="350"/>
      <c r="HD1" s="350"/>
      <c r="HE1" s="350"/>
      <c r="HF1" s="350"/>
      <c r="HG1" s="350"/>
      <c r="HH1" s="350"/>
      <c r="HI1" s="350"/>
      <c r="HJ1" s="350"/>
      <c r="HK1" s="350"/>
      <c r="HL1" s="350"/>
      <c r="HM1" s="350"/>
      <c r="HN1" s="350"/>
      <c r="HO1" s="350"/>
      <c r="HP1" s="350"/>
      <c r="HQ1" s="350"/>
      <c r="HR1" s="350"/>
      <c r="HS1" s="350"/>
      <c r="HT1" s="350"/>
      <c r="HU1" s="350"/>
      <c r="HV1" s="350"/>
      <c r="HW1" s="350"/>
      <c r="HX1" s="350"/>
      <c r="HY1" s="350"/>
      <c r="HZ1" s="350"/>
      <c r="IA1" s="350"/>
      <c r="IB1" s="350"/>
      <c r="IC1" s="350"/>
      <c r="ID1" s="350"/>
      <c r="IE1" s="350"/>
      <c r="IF1" s="350"/>
      <c r="IG1" s="350"/>
      <c r="IH1" s="350"/>
      <c r="II1" s="350"/>
      <c r="IJ1" s="350"/>
      <c r="IK1" s="350"/>
      <c r="IL1" s="350"/>
      <c r="IM1" s="350"/>
      <c r="IN1" s="350"/>
      <c r="IO1" s="350"/>
      <c r="IP1" s="350"/>
      <c r="IQ1" s="350"/>
      <c r="IR1" s="350"/>
      <c r="IS1" s="350"/>
      <c r="IT1" s="350"/>
      <c r="IU1" s="350"/>
      <c r="IV1" s="350"/>
      <c r="IW1" s="350"/>
      <c r="IX1" s="350"/>
      <c r="IY1" s="350"/>
      <c r="IZ1" s="350"/>
      <c r="JA1" s="350"/>
      <c r="JB1" s="350"/>
      <c r="JC1" s="350"/>
    </row>
    <row r="2" spans="1:263" ht="24.75" thickBot="1" x14ac:dyDescent="0.2">
      <c r="A2" s="350"/>
      <c r="B2" s="350"/>
      <c r="C2" s="680" t="s">
        <v>144</v>
      </c>
      <c r="D2" s="681"/>
      <c r="E2" s="681"/>
      <c r="F2" s="681"/>
      <c r="G2" s="682"/>
      <c r="H2" s="526"/>
      <c r="I2" s="516"/>
      <c r="J2" s="490"/>
      <c r="K2" s="363"/>
      <c r="L2" s="490"/>
      <c r="M2" s="491"/>
      <c r="N2" s="490"/>
      <c r="O2" s="490"/>
      <c r="P2" s="516"/>
      <c r="Q2" s="490"/>
      <c r="R2" s="490"/>
      <c r="S2" s="490"/>
      <c r="T2" s="491"/>
      <c r="U2" s="490"/>
      <c r="V2" s="490"/>
      <c r="W2" s="516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516"/>
      <c r="AK2" s="516"/>
      <c r="AL2" s="533"/>
      <c r="AM2" s="350"/>
      <c r="AN2" s="350"/>
      <c r="AO2" s="350"/>
      <c r="AP2" s="350"/>
      <c r="AQ2" s="358"/>
      <c r="AR2" s="358"/>
      <c r="AS2" s="358"/>
      <c r="AT2" s="358"/>
      <c r="AU2" s="358"/>
      <c r="AV2" s="358"/>
      <c r="AW2" s="358"/>
      <c r="AX2" s="358"/>
      <c r="AY2" s="358"/>
      <c r="AZ2" s="359"/>
      <c r="BA2" s="358"/>
      <c r="BB2" s="358"/>
      <c r="BC2" s="358"/>
      <c r="BD2" s="350"/>
      <c r="BE2" s="36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0"/>
      <c r="GU2" s="350"/>
      <c r="GV2" s="350"/>
      <c r="GW2" s="350"/>
      <c r="GX2" s="350"/>
      <c r="GY2" s="350"/>
      <c r="GZ2" s="350"/>
      <c r="HA2" s="350"/>
      <c r="HB2" s="350"/>
      <c r="HC2" s="350"/>
      <c r="HD2" s="350"/>
      <c r="HE2" s="350"/>
      <c r="HF2" s="350"/>
      <c r="HG2" s="350"/>
      <c r="HH2" s="350"/>
      <c r="HI2" s="350"/>
      <c r="HJ2" s="350"/>
      <c r="HK2" s="350"/>
      <c r="HL2" s="350"/>
      <c r="HM2" s="350"/>
      <c r="HN2" s="350"/>
      <c r="HO2" s="350"/>
      <c r="HP2" s="350"/>
      <c r="HQ2" s="350"/>
      <c r="HR2" s="350"/>
      <c r="HS2" s="350"/>
      <c r="HT2" s="350"/>
      <c r="HU2" s="350"/>
      <c r="HV2" s="350"/>
      <c r="HW2" s="350"/>
      <c r="HX2" s="350"/>
      <c r="HY2" s="350"/>
      <c r="HZ2" s="350"/>
      <c r="IA2" s="350"/>
      <c r="IB2" s="350"/>
      <c r="IC2" s="350"/>
      <c r="ID2" s="350"/>
      <c r="IE2" s="350"/>
      <c r="IF2" s="350"/>
      <c r="IG2" s="350"/>
      <c r="IH2" s="350"/>
      <c r="II2" s="350"/>
      <c r="IJ2" s="350"/>
      <c r="IK2" s="350"/>
      <c r="IL2" s="350"/>
      <c r="IM2" s="350"/>
      <c r="IN2" s="350"/>
      <c r="IO2" s="350"/>
      <c r="IP2" s="350"/>
      <c r="IQ2" s="350"/>
      <c r="IR2" s="350"/>
      <c r="IS2" s="350"/>
      <c r="IT2" s="350"/>
      <c r="IU2" s="350"/>
      <c r="IV2" s="350"/>
      <c r="IW2" s="350"/>
      <c r="IX2" s="350"/>
      <c r="IY2" s="350"/>
      <c r="IZ2" s="350"/>
      <c r="JA2" s="350"/>
      <c r="JB2" s="350"/>
      <c r="JC2" s="350"/>
    </row>
    <row r="3" spans="1:263" ht="21.75" thickBot="1" x14ac:dyDescent="0.2">
      <c r="A3" s="350"/>
      <c r="B3" s="350"/>
      <c r="C3" s="683" t="s">
        <v>145</v>
      </c>
      <c r="D3" s="684"/>
      <c r="E3" s="684"/>
      <c r="F3" s="684"/>
      <c r="G3" s="685"/>
      <c r="H3" s="525" t="s">
        <v>6</v>
      </c>
      <c r="I3" s="517"/>
      <c r="J3" s="484" t="s">
        <v>4</v>
      </c>
      <c r="K3" s="484" t="s">
        <v>260</v>
      </c>
      <c r="L3" s="483" t="s">
        <v>4</v>
      </c>
      <c r="M3" s="483" t="s">
        <v>260</v>
      </c>
      <c r="N3" s="483" t="s">
        <v>260</v>
      </c>
      <c r="O3" s="483" t="s">
        <v>6</v>
      </c>
      <c r="P3" s="517"/>
      <c r="Q3" s="484" t="s">
        <v>4</v>
      </c>
      <c r="R3" s="484" t="s">
        <v>4</v>
      </c>
      <c r="S3" s="483" t="s">
        <v>4</v>
      </c>
      <c r="T3" s="483" t="s">
        <v>6</v>
      </c>
      <c r="U3" s="483" t="s">
        <v>6</v>
      </c>
      <c r="V3" s="483" t="s">
        <v>6</v>
      </c>
      <c r="W3" s="517"/>
      <c r="X3" s="484" t="s">
        <v>4</v>
      </c>
      <c r="Y3" s="490" t="s">
        <v>4</v>
      </c>
      <c r="Z3" s="490" t="s">
        <v>4</v>
      </c>
      <c r="AA3" s="490" t="s">
        <v>6</v>
      </c>
      <c r="AB3" s="490" t="s">
        <v>260</v>
      </c>
      <c r="AC3" s="490" t="s">
        <v>6</v>
      </c>
      <c r="AD3" s="484" t="s">
        <v>260</v>
      </c>
      <c r="AE3" s="484" t="s">
        <v>260</v>
      </c>
      <c r="AF3" s="490" t="s">
        <v>4</v>
      </c>
      <c r="AG3" s="484" t="s">
        <v>4</v>
      </c>
      <c r="AH3" s="490" t="s">
        <v>6</v>
      </c>
      <c r="AI3" s="490" t="s">
        <v>6</v>
      </c>
      <c r="AJ3" s="516"/>
      <c r="AK3" s="458"/>
      <c r="AL3" s="458"/>
      <c r="AM3" s="350"/>
      <c r="AN3" s="350"/>
      <c r="AO3" s="350"/>
      <c r="AP3" s="350"/>
      <c r="AQ3" s="358" t="s">
        <v>126</v>
      </c>
      <c r="AR3" s="358" t="s">
        <v>129</v>
      </c>
      <c r="AS3" s="358" t="s">
        <v>128</v>
      </c>
      <c r="AT3" s="358" t="s">
        <v>130</v>
      </c>
      <c r="AU3" s="358" t="s">
        <v>131</v>
      </c>
      <c r="AV3" s="358" t="s">
        <v>127</v>
      </c>
      <c r="AW3" s="358" t="s">
        <v>146</v>
      </c>
      <c r="AX3" s="358" t="s">
        <v>147</v>
      </c>
      <c r="AY3" s="358" t="s">
        <v>142</v>
      </c>
      <c r="AZ3" s="359" t="s">
        <v>148</v>
      </c>
      <c r="BA3" s="358" t="s">
        <v>105</v>
      </c>
      <c r="BB3" s="358" t="s">
        <v>149</v>
      </c>
      <c r="BC3" s="358" t="s">
        <v>150</v>
      </c>
      <c r="BD3" s="350"/>
      <c r="BE3" s="36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  <c r="IW3" s="350"/>
      <c r="IX3" s="350"/>
      <c r="IY3" s="350"/>
      <c r="IZ3" s="350"/>
      <c r="JA3" s="350"/>
      <c r="JB3" s="350"/>
      <c r="JC3" s="350"/>
    </row>
    <row r="4" spans="1:263" ht="21" customHeight="1" x14ac:dyDescent="0.15">
      <c r="A4" s="481"/>
      <c r="B4" s="368"/>
      <c r="C4" s="686" t="s">
        <v>151</v>
      </c>
      <c r="D4" s="688" t="s">
        <v>12</v>
      </c>
      <c r="E4" s="690" t="s">
        <v>152</v>
      </c>
      <c r="F4" s="688" t="s">
        <v>153</v>
      </c>
      <c r="G4" s="692"/>
      <c r="H4" s="527">
        <v>1</v>
      </c>
      <c r="I4" s="518">
        <v>2</v>
      </c>
      <c r="J4" s="492">
        <v>3</v>
      </c>
      <c r="K4" s="496">
        <v>4</v>
      </c>
      <c r="L4" s="492">
        <v>5</v>
      </c>
      <c r="M4" s="492">
        <v>6</v>
      </c>
      <c r="N4" s="492">
        <v>7</v>
      </c>
      <c r="O4" s="492">
        <v>8</v>
      </c>
      <c r="P4" s="518">
        <v>9</v>
      </c>
      <c r="Q4" s="492">
        <v>10</v>
      </c>
      <c r="R4" s="492">
        <v>11</v>
      </c>
      <c r="S4" s="492">
        <v>12</v>
      </c>
      <c r="T4" s="492">
        <v>13</v>
      </c>
      <c r="U4" s="492">
        <v>14</v>
      </c>
      <c r="V4" s="492">
        <v>15</v>
      </c>
      <c r="W4" s="518">
        <v>16</v>
      </c>
      <c r="X4" s="492">
        <v>17</v>
      </c>
      <c r="Y4" s="492">
        <v>18</v>
      </c>
      <c r="Z4" s="492">
        <v>19</v>
      </c>
      <c r="AA4" s="492">
        <v>20</v>
      </c>
      <c r="AB4" s="492">
        <v>21</v>
      </c>
      <c r="AC4" s="492">
        <v>22</v>
      </c>
      <c r="AD4" s="492">
        <v>23</v>
      </c>
      <c r="AE4" s="492">
        <v>24</v>
      </c>
      <c r="AF4" s="492">
        <v>25</v>
      </c>
      <c r="AG4" s="492">
        <v>26</v>
      </c>
      <c r="AH4" s="492">
        <v>27</v>
      </c>
      <c r="AI4" s="492">
        <v>28</v>
      </c>
      <c r="AJ4" s="518">
        <v>29</v>
      </c>
      <c r="AK4" s="518">
        <v>30</v>
      </c>
      <c r="AL4" s="534">
        <v>31</v>
      </c>
      <c r="AM4" s="694" t="s">
        <v>154</v>
      </c>
      <c r="AN4" s="675" t="s">
        <v>155</v>
      </c>
      <c r="AO4" s="675" t="s">
        <v>156</v>
      </c>
      <c r="AP4" s="480"/>
      <c r="AQ4" s="675">
        <v>7.5</v>
      </c>
      <c r="AR4" s="675">
        <v>7</v>
      </c>
      <c r="AS4" s="675">
        <v>2</v>
      </c>
      <c r="AT4" s="675">
        <v>9</v>
      </c>
      <c r="AU4" s="675">
        <v>5.5</v>
      </c>
      <c r="AV4" s="675">
        <v>7</v>
      </c>
      <c r="AW4" s="675">
        <v>3</v>
      </c>
      <c r="AX4" s="675">
        <v>4</v>
      </c>
      <c r="AY4" s="675">
        <v>3</v>
      </c>
      <c r="AZ4" s="675">
        <v>8</v>
      </c>
      <c r="BA4" s="675">
        <v>4</v>
      </c>
      <c r="BB4" s="675">
        <v>5</v>
      </c>
      <c r="BC4" s="675">
        <v>6</v>
      </c>
      <c r="BD4" s="675" t="s">
        <v>157</v>
      </c>
      <c r="BE4" s="673" t="s">
        <v>158</v>
      </c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2"/>
    </row>
    <row r="5" spans="1:263" ht="24" customHeight="1" thickBot="1" x14ac:dyDescent="0.2">
      <c r="A5" s="373"/>
      <c r="B5" s="374"/>
      <c r="C5" s="687"/>
      <c r="D5" s="689"/>
      <c r="E5" s="691"/>
      <c r="F5" s="689"/>
      <c r="G5" s="693"/>
      <c r="H5" s="524" t="s">
        <v>252</v>
      </c>
      <c r="I5" s="519" t="s">
        <v>17</v>
      </c>
      <c r="J5" s="486" t="s">
        <v>18</v>
      </c>
      <c r="K5" s="524" t="s">
        <v>160</v>
      </c>
      <c r="L5" s="486" t="s">
        <v>161</v>
      </c>
      <c r="M5" s="448" t="s">
        <v>162</v>
      </c>
      <c r="N5" s="543" t="s">
        <v>163</v>
      </c>
      <c r="O5" s="486" t="s">
        <v>164</v>
      </c>
      <c r="P5" s="519" t="s">
        <v>17</v>
      </c>
      <c r="Q5" s="524" t="s">
        <v>166</v>
      </c>
      <c r="R5" s="448" t="s">
        <v>160</v>
      </c>
      <c r="S5" s="486" t="s">
        <v>161</v>
      </c>
      <c r="T5" s="543" t="s">
        <v>162</v>
      </c>
      <c r="U5" s="448" t="s">
        <v>163</v>
      </c>
      <c r="V5" s="486" t="s">
        <v>164</v>
      </c>
      <c r="W5" s="519" t="s">
        <v>17</v>
      </c>
      <c r="X5" s="486" t="s">
        <v>166</v>
      </c>
      <c r="Y5" s="486" t="s">
        <v>160</v>
      </c>
      <c r="Z5" s="524" t="s">
        <v>161</v>
      </c>
      <c r="AA5" s="448" t="s">
        <v>162</v>
      </c>
      <c r="AB5" s="448" t="s">
        <v>163</v>
      </c>
      <c r="AC5" s="524" t="s">
        <v>164</v>
      </c>
      <c r="AD5" s="448" t="s">
        <v>165</v>
      </c>
      <c r="AE5" s="486" t="s">
        <v>166</v>
      </c>
      <c r="AF5" s="524" t="s">
        <v>160</v>
      </c>
      <c r="AG5" s="486" t="s">
        <v>161</v>
      </c>
      <c r="AH5" s="448" t="s">
        <v>162</v>
      </c>
      <c r="AI5" s="543" t="s">
        <v>163</v>
      </c>
      <c r="AJ5" s="519" t="s">
        <v>164</v>
      </c>
      <c r="AK5" s="519" t="s">
        <v>165</v>
      </c>
      <c r="AL5" s="535" t="s">
        <v>166</v>
      </c>
      <c r="AM5" s="695"/>
      <c r="AN5" s="676"/>
      <c r="AO5" s="676"/>
      <c r="AP5" s="373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4"/>
    </row>
    <row r="6" spans="1:263" ht="47.25" customHeight="1" x14ac:dyDescent="0.15">
      <c r="A6" s="481">
        <v>1</v>
      </c>
      <c r="B6" s="368">
        <v>1</v>
      </c>
      <c r="C6" s="435" t="s">
        <v>168</v>
      </c>
      <c r="D6" s="436" t="s">
        <v>135</v>
      </c>
      <c r="E6" s="437" t="s">
        <v>167</v>
      </c>
      <c r="F6" s="438" t="s">
        <v>25</v>
      </c>
      <c r="G6" s="497" t="s">
        <v>169</v>
      </c>
      <c r="H6" s="524" t="s">
        <v>122</v>
      </c>
      <c r="I6" s="519" t="s">
        <v>255</v>
      </c>
      <c r="J6" s="486" t="s">
        <v>255</v>
      </c>
      <c r="K6" s="486" t="s">
        <v>122</v>
      </c>
      <c r="L6" s="486"/>
      <c r="M6" s="486"/>
      <c r="N6" s="486"/>
      <c r="O6" s="486"/>
      <c r="P6" s="519" t="s">
        <v>257</v>
      </c>
      <c r="Q6" s="486"/>
      <c r="R6" s="486"/>
      <c r="S6" s="486"/>
      <c r="T6" s="486"/>
      <c r="U6" s="494"/>
      <c r="V6" s="486" t="s">
        <v>122</v>
      </c>
      <c r="W6" s="522" t="s">
        <v>259</v>
      </c>
      <c r="X6" s="486" t="s">
        <v>122</v>
      </c>
      <c r="Y6" s="486"/>
      <c r="Z6" s="486" t="s">
        <v>122</v>
      </c>
      <c r="AA6" s="486"/>
      <c r="AB6" s="486"/>
      <c r="AC6" s="486"/>
      <c r="AD6" s="486" t="s">
        <v>122</v>
      </c>
      <c r="AE6" s="486"/>
      <c r="AF6" s="486" t="s">
        <v>122</v>
      </c>
      <c r="AG6" s="486" t="s">
        <v>122</v>
      </c>
      <c r="AH6" s="486"/>
      <c r="AI6" s="486"/>
      <c r="AJ6" s="519"/>
      <c r="AK6" s="519"/>
      <c r="AL6" s="536"/>
      <c r="AM6" s="470">
        <f>COUNTIF(H6:AL6,"休")</f>
        <v>8</v>
      </c>
      <c r="AN6" s="481">
        <f>COUNTIF(H6:AL6,"/")</f>
        <v>0</v>
      </c>
      <c r="AO6" s="481">
        <f>AL$4-AM6-AN6</f>
        <v>23</v>
      </c>
      <c r="AP6" s="481">
        <f t="shared" ref="AP6:AP14" si="0">COUNTIF(H6:AL6,"/")</f>
        <v>0</v>
      </c>
      <c r="AQ6" s="481">
        <f>COUNTIF(H6:AL6,"A")</f>
        <v>0</v>
      </c>
      <c r="AR6" s="481">
        <f>COUNTIF(H6:AL6,"B")</f>
        <v>0</v>
      </c>
      <c r="AS6" s="481">
        <f t="shared" ref="AS6:AS14" si="1">COUNTIF(H6:AL6,"C")</f>
        <v>0</v>
      </c>
      <c r="AT6" s="481">
        <f t="shared" ref="AT6:AT14" si="2">COUNTIF(H6:AL6,"D")</f>
        <v>0</v>
      </c>
      <c r="AU6" s="481">
        <f t="shared" ref="AU6:AU14" si="3">COUNTIF(H6:AL6,"E")</f>
        <v>0</v>
      </c>
      <c r="AV6" s="481">
        <f>COUNTIF(H6:AL6,"F")</f>
        <v>0</v>
      </c>
      <c r="AW6" s="481">
        <f>COUNTIF(H6:AL6,"G")</f>
        <v>0</v>
      </c>
      <c r="AX6" s="481">
        <f>COUNTIF(H6:AL6,"H")</f>
        <v>0</v>
      </c>
      <c r="AY6" s="481">
        <f>COUNTIF(H6:AL6,"I")</f>
        <v>0</v>
      </c>
      <c r="AZ6" s="481">
        <f>COUNTIF(H6:AL6,"J")</f>
        <v>0</v>
      </c>
      <c r="BA6" s="481">
        <f>COUNTIF(J6:AN6,"K")</f>
        <v>0</v>
      </c>
      <c r="BB6" s="481">
        <f>COUNTIF(H6:AL6,"L")</f>
        <v>0</v>
      </c>
      <c r="BC6" s="481">
        <f>COUNTIF(H6:AL6,"M")</f>
        <v>0</v>
      </c>
      <c r="BD6" s="373">
        <f>(AQ6*$AQ$4)+(AR6*$AR$4)+(AS6*$AS$4)+(AT6*$AT$4)+(AU6*$AU$4)+(AV6*$AV$4)+(AW6*$AW$4)+(AX6*$AX$4)+(AY6*$AY$4)+(AZ6*$AZ$4)+(BA6*$BA$4)</f>
        <v>0</v>
      </c>
      <c r="BE6" s="380">
        <f>BD6*1000</f>
        <v>0</v>
      </c>
    </row>
    <row r="7" spans="1:263" ht="42.75" x14ac:dyDescent="0.15">
      <c r="A7" s="481">
        <f t="shared" ref="A7:B8" si="4">A6+1</f>
        <v>2</v>
      </c>
      <c r="B7" s="368">
        <f t="shared" si="4"/>
        <v>2</v>
      </c>
      <c r="C7" s="381" t="s">
        <v>168</v>
      </c>
      <c r="D7" s="382" t="s">
        <v>84</v>
      </c>
      <c r="E7" s="383" t="s">
        <v>167</v>
      </c>
      <c r="F7" s="384" t="s">
        <v>214</v>
      </c>
      <c r="G7" s="498" t="s">
        <v>169</v>
      </c>
      <c r="H7" s="524"/>
      <c r="I7" s="519"/>
      <c r="J7" s="486"/>
      <c r="K7" s="486"/>
      <c r="L7" s="494" t="s">
        <v>122</v>
      </c>
      <c r="M7" s="486" t="s">
        <v>122</v>
      </c>
      <c r="N7" s="494" t="s">
        <v>122</v>
      </c>
      <c r="O7" s="486" t="s">
        <v>122</v>
      </c>
      <c r="P7" s="519"/>
      <c r="Q7" s="494" t="s">
        <v>122</v>
      </c>
      <c r="R7" s="486"/>
      <c r="S7" s="486"/>
      <c r="T7" s="486"/>
      <c r="U7" s="486"/>
      <c r="V7" s="486"/>
      <c r="W7" s="519"/>
      <c r="X7" s="486"/>
      <c r="Y7" s="486" t="s">
        <v>122</v>
      </c>
      <c r="Z7" s="486"/>
      <c r="AA7" s="486"/>
      <c r="AB7" s="486"/>
      <c r="AC7" s="486" t="s">
        <v>122</v>
      </c>
      <c r="AD7" s="486"/>
      <c r="AE7" s="486" t="s">
        <v>122</v>
      </c>
      <c r="AF7" s="486"/>
      <c r="AG7" s="486"/>
      <c r="AH7" s="486"/>
      <c r="AI7" s="486"/>
      <c r="AJ7" s="519"/>
      <c r="AK7" s="519"/>
      <c r="AL7" s="537"/>
      <c r="AM7" s="470">
        <f>COUNTIF(H7:AL7,"休")</f>
        <v>8</v>
      </c>
      <c r="AN7" s="481">
        <f t="shared" ref="AN7:AN14" si="5">COUNTIF(H7:AL7,"/")</f>
        <v>0</v>
      </c>
      <c r="AO7" s="481">
        <f t="shared" ref="AO7:AO14" si="6">AL$4-AM7-AN7</f>
        <v>23</v>
      </c>
      <c r="AP7" s="481">
        <f t="shared" si="0"/>
        <v>0</v>
      </c>
      <c r="AQ7" s="481">
        <f t="shared" ref="AQ7:AQ14" si="7">COUNTIF(H7:AL7,"A")</f>
        <v>0</v>
      </c>
      <c r="AR7" s="481">
        <f t="shared" ref="AR7:AR14" si="8">COUNTIF(H7:AL7,"B")</f>
        <v>0</v>
      </c>
      <c r="AS7" s="481">
        <f t="shared" si="1"/>
        <v>0</v>
      </c>
      <c r="AT7" s="481">
        <f t="shared" si="2"/>
        <v>0</v>
      </c>
      <c r="AU7" s="481">
        <f t="shared" si="3"/>
        <v>0</v>
      </c>
      <c r="AV7" s="481">
        <f t="shared" ref="AV7:AV14" si="9">COUNTIF(H7:AL7,"F")</f>
        <v>0</v>
      </c>
      <c r="AW7" s="481">
        <f t="shared" ref="AW7:AW14" si="10">COUNTIF(H7:AL7,"G")</f>
        <v>0</v>
      </c>
      <c r="AX7" s="481">
        <f t="shared" ref="AX7:AX14" si="11">COUNTIF(H7:AL7,"H")</f>
        <v>0</v>
      </c>
      <c r="AY7" s="481">
        <f t="shared" ref="AY7:AY14" si="12">COUNTIF(H7:AL7,"I")</f>
        <v>0</v>
      </c>
      <c r="AZ7" s="481">
        <f t="shared" ref="AZ7:AZ14" si="13">COUNTIF(H7:AL7,"J")</f>
        <v>0</v>
      </c>
      <c r="BA7" s="481">
        <f t="shared" ref="BA7:BA14" si="14">COUNTIF(J7:AN7,"K")</f>
        <v>0</v>
      </c>
      <c r="BB7" s="481">
        <f t="shared" ref="BB7:BB14" si="15">COUNTIF(H7:AL7,"L")</f>
        <v>0</v>
      </c>
      <c r="BC7" s="481">
        <f t="shared" ref="BC7:BC14" si="16">COUNTIF(H7:AL7,"M")</f>
        <v>0</v>
      </c>
      <c r="BD7" s="373">
        <f>(AQ7*$AQ$4)+(AR7*$AR$4)+(AS7*$AS$4)+(AT7*$AT$4)+(AU7*$AU$4)+(AV7*$AV$4)+(AW7*$AW$4)+(AX7*$AX$4)+(AY7*$AY$4)+(AZ7*$AZ$4)+(BA7*$BA$4)</f>
        <v>0</v>
      </c>
      <c r="BE7" s="380">
        <f t="shared" ref="BE7:BE11" si="17">BD7*1000</f>
        <v>0</v>
      </c>
    </row>
    <row r="8" spans="1:263" ht="29.25" thickBot="1" x14ac:dyDescent="0.2">
      <c r="A8" s="481">
        <f t="shared" si="4"/>
        <v>3</v>
      </c>
      <c r="B8" s="368">
        <f t="shared" si="4"/>
        <v>3</v>
      </c>
      <c r="C8" s="381" t="s">
        <v>168</v>
      </c>
      <c r="D8" s="382" t="s">
        <v>174</v>
      </c>
      <c r="E8" s="383" t="s">
        <v>167</v>
      </c>
      <c r="F8" s="391" t="s">
        <v>170</v>
      </c>
      <c r="G8" s="410" t="s">
        <v>215</v>
      </c>
      <c r="H8" s="524"/>
      <c r="I8" s="519"/>
      <c r="J8" s="486"/>
      <c r="K8" s="494" t="s">
        <v>122</v>
      </c>
      <c r="L8" s="486"/>
      <c r="M8" s="487"/>
      <c r="N8" s="486"/>
      <c r="O8" s="486"/>
      <c r="P8" s="519" t="s">
        <v>257</v>
      </c>
      <c r="Q8" s="486"/>
      <c r="R8" s="486" t="s">
        <v>122</v>
      </c>
      <c r="S8" s="486" t="s">
        <v>122</v>
      </c>
      <c r="T8" s="493" t="s">
        <v>122</v>
      </c>
      <c r="U8" s="486"/>
      <c r="V8" s="486"/>
      <c r="W8" s="519"/>
      <c r="X8" s="486" t="s">
        <v>122</v>
      </c>
      <c r="Y8" s="486"/>
      <c r="Z8" s="486"/>
      <c r="AA8" s="486" t="s">
        <v>122</v>
      </c>
      <c r="AB8" s="494" t="s">
        <v>122</v>
      </c>
      <c r="AC8" s="486"/>
      <c r="AD8" s="486"/>
      <c r="AE8" s="486" t="s">
        <v>122</v>
      </c>
      <c r="AF8" s="486"/>
      <c r="AG8" s="486"/>
      <c r="AH8" s="486" t="s">
        <v>122</v>
      </c>
      <c r="AI8" s="487"/>
      <c r="AJ8" s="519"/>
      <c r="AK8" s="519"/>
      <c r="AL8" s="536"/>
      <c r="AM8" s="470">
        <f t="shared" ref="AM8:AM14" si="18">COUNTIF(H8:AL8,"休")</f>
        <v>9</v>
      </c>
      <c r="AN8" s="481">
        <f t="shared" si="5"/>
        <v>0</v>
      </c>
      <c r="AO8" s="481">
        <f t="shared" si="6"/>
        <v>22</v>
      </c>
      <c r="AP8" s="481">
        <f t="shared" si="0"/>
        <v>0</v>
      </c>
      <c r="AQ8" s="481">
        <f t="shared" si="7"/>
        <v>0</v>
      </c>
      <c r="AR8" s="481">
        <f t="shared" si="8"/>
        <v>0</v>
      </c>
      <c r="AS8" s="481">
        <f t="shared" si="1"/>
        <v>0</v>
      </c>
      <c r="AT8" s="481">
        <f t="shared" si="2"/>
        <v>0</v>
      </c>
      <c r="AU8" s="481">
        <f t="shared" si="3"/>
        <v>0</v>
      </c>
      <c r="AV8" s="481">
        <f t="shared" si="9"/>
        <v>0</v>
      </c>
      <c r="AW8" s="481">
        <f t="shared" si="10"/>
        <v>0</v>
      </c>
      <c r="AX8" s="481">
        <f t="shared" si="11"/>
        <v>0</v>
      </c>
      <c r="AY8" s="481">
        <f t="shared" si="12"/>
        <v>0</v>
      </c>
      <c r="AZ8" s="481">
        <f t="shared" si="13"/>
        <v>0</v>
      </c>
      <c r="BA8" s="481">
        <f t="shared" si="14"/>
        <v>0</v>
      </c>
      <c r="BB8" s="481">
        <f t="shared" si="15"/>
        <v>0</v>
      </c>
      <c r="BC8" s="481">
        <f t="shared" si="16"/>
        <v>0</v>
      </c>
      <c r="BD8" s="373">
        <f>(AQ8*$AQ$4)+(AR8*$AR$4)+(AS8*$AS$4)+(AT8*$AT$4)+(AU8*$AU$4)+(AV8*$AV$4)+(AW8*$AW$4)+(AX8*$AX$4)+(AY8*$AY$4)+(AZ8*$AZ$4)+(BA8*$BA$4)</f>
        <v>0</v>
      </c>
      <c r="BE8" s="380">
        <f t="shared" si="17"/>
        <v>0</v>
      </c>
    </row>
    <row r="9" spans="1:263" ht="18" thickBot="1" x14ac:dyDescent="0.2">
      <c r="A9" s="481"/>
      <c r="B9" s="368"/>
      <c r="C9" s="505"/>
      <c r="D9" s="506"/>
      <c r="E9" s="507"/>
      <c r="F9" s="508" t="s">
        <v>117</v>
      </c>
      <c r="G9" s="509" t="s">
        <v>271</v>
      </c>
      <c r="H9" s="527" t="s">
        <v>261</v>
      </c>
      <c r="I9" s="518"/>
      <c r="J9" s="492"/>
      <c r="K9" s="492" t="s">
        <v>29</v>
      </c>
      <c r="L9" s="492"/>
      <c r="M9" s="492" t="s">
        <v>29</v>
      </c>
      <c r="N9" s="492"/>
      <c r="O9" s="492" t="s">
        <v>261</v>
      </c>
      <c r="P9" s="518"/>
      <c r="Q9" s="492"/>
      <c r="R9" s="492"/>
      <c r="S9" s="492"/>
      <c r="T9" s="492"/>
      <c r="U9" s="492"/>
      <c r="V9" s="492" t="s">
        <v>261</v>
      </c>
      <c r="W9" s="518"/>
      <c r="X9" s="492"/>
      <c r="Y9" s="492"/>
      <c r="Z9" s="492"/>
      <c r="AA9" s="492"/>
      <c r="AB9" s="492"/>
      <c r="AC9" s="492" t="s">
        <v>261</v>
      </c>
      <c r="AD9" s="492"/>
      <c r="AE9" s="492" t="s">
        <v>275</v>
      </c>
      <c r="AF9" s="492"/>
      <c r="AG9" s="492"/>
      <c r="AH9" s="492"/>
      <c r="AI9" s="492"/>
      <c r="AJ9" s="518"/>
      <c r="AK9" s="518"/>
      <c r="AL9" s="534"/>
      <c r="AM9" s="470">
        <f t="shared" si="18"/>
        <v>0</v>
      </c>
      <c r="AN9" s="481">
        <f t="shared" si="5"/>
        <v>0</v>
      </c>
      <c r="AO9" s="481">
        <f t="shared" si="6"/>
        <v>31</v>
      </c>
      <c r="AP9" s="481">
        <f t="shared" si="0"/>
        <v>0</v>
      </c>
      <c r="AQ9" s="481">
        <f t="shared" si="7"/>
        <v>0</v>
      </c>
      <c r="AR9" s="481">
        <f t="shared" si="8"/>
        <v>0</v>
      </c>
      <c r="AS9" s="481">
        <f t="shared" si="1"/>
        <v>0</v>
      </c>
      <c r="AT9" s="481">
        <f t="shared" si="2"/>
        <v>0</v>
      </c>
      <c r="AU9" s="481">
        <f t="shared" si="3"/>
        <v>0</v>
      </c>
      <c r="AV9" s="481">
        <f t="shared" si="9"/>
        <v>0</v>
      </c>
      <c r="AW9" s="481">
        <f t="shared" si="10"/>
        <v>0</v>
      </c>
      <c r="AX9" s="481">
        <f t="shared" si="11"/>
        <v>0</v>
      </c>
      <c r="AY9" s="481">
        <f t="shared" si="12"/>
        <v>0</v>
      </c>
      <c r="AZ9" s="481">
        <f t="shared" si="13"/>
        <v>0</v>
      </c>
      <c r="BA9" s="481">
        <f t="shared" si="14"/>
        <v>0</v>
      </c>
      <c r="BB9" s="481">
        <f t="shared" si="15"/>
        <v>0</v>
      </c>
      <c r="BC9" s="481">
        <f t="shared" si="16"/>
        <v>0</v>
      </c>
      <c r="BD9" s="373">
        <f t="shared" ref="BD9:BD12" si="19">(AQ9*$AQ$4)+(AR9*$AR$4)+(AS9*$AS$4)+(AT9*$AT$4)+(AU9*$AU$4)+(AV9*$AV$4)+(AW9*$AW$4)+(AX9*$AX$4)+(AY9*$AY$4)+(AZ9*$AZ$4)+(BA9*$BA$4)</f>
        <v>0</v>
      </c>
      <c r="BE9" s="380">
        <f t="shared" si="17"/>
        <v>0</v>
      </c>
    </row>
    <row r="10" spans="1:263" ht="18" thickBot="1" x14ac:dyDescent="0.2">
      <c r="A10" s="481"/>
      <c r="B10" s="368"/>
      <c r="C10" s="381"/>
      <c r="D10" s="382"/>
      <c r="E10" s="383"/>
      <c r="F10" s="391" t="s">
        <v>117</v>
      </c>
      <c r="G10" s="509" t="s">
        <v>50</v>
      </c>
      <c r="H10" s="524"/>
      <c r="I10" s="519"/>
      <c r="J10" s="486"/>
      <c r="K10" s="486"/>
      <c r="L10" s="486"/>
      <c r="M10" s="486" t="s">
        <v>276</v>
      </c>
      <c r="N10" s="486" t="s">
        <v>273</v>
      </c>
      <c r="O10" s="486"/>
      <c r="P10" s="519"/>
      <c r="Q10" s="486"/>
      <c r="R10" s="486"/>
      <c r="S10" s="486"/>
      <c r="T10" s="486" t="s">
        <v>273</v>
      </c>
      <c r="U10" s="486" t="s">
        <v>273</v>
      </c>
      <c r="V10" s="486"/>
      <c r="W10" s="519"/>
      <c r="X10" s="486"/>
      <c r="Y10" s="486"/>
      <c r="Z10" s="486"/>
      <c r="AA10" s="486" t="s">
        <v>277</v>
      </c>
      <c r="AB10" s="486" t="s">
        <v>273</v>
      </c>
      <c r="AC10" s="486"/>
      <c r="AD10" s="486"/>
      <c r="AE10" s="486"/>
      <c r="AF10" s="486"/>
      <c r="AG10" s="486"/>
      <c r="AH10" s="486" t="s">
        <v>273</v>
      </c>
      <c r="AI10" s="486" t="s">
        <v>273</v>
      </c>
      <c r="AJ10" s="519"/>
      <c r="AK10" s="519"/>
      <c r="AL10" s="536"/>
      <c r="AM10" s="470">
        <f t="shared" si="18"/>
        <v>0</v>
      </c>
      <c r="AN10" s="481">
        <f t="shared" si="5"/>
        <v>0</v>
      </c>
      <c r="AO10" s="481">
        <f t="shared" si="6"/>
        <v>31</v>
      </c>
      <c r="AP10" s="481">
        <f t="shared" si="0"/>
        <v>0</v>
      </c>
      <c r="AQ10" s="481">
        <f t="shared" si="7"/>
        <v>0</v>
      </c>
      <c r="AR10" s="481">
        <f t="shared" si="8"/>
        <v>0</v>
      </c>
      <c r="AS10" s="481">
        <f t="shared" si="1"/>
        <v>0</v>
      </c>
      <c r="AT10" s="481">
        <f t="shared" si="2"/>
        <v>0</v>
      </c>
      <c r="AU10" s="481">
        <f t="shared" si="3"/>
        <v>0</v>
      </c>
      <c r="AV10" s="481">
        <f t="shared" si="9"/>
        <v>0</v>
      </c>
      <c r="AW10" s="481">
        <f t="shared" si="10"/>
        <v>0</v>
      </c>
      <c r="AX10" s="481">
        <f t="shared" si="11"/>
        <v>0</v>
      </c>
      <c r="AY10" s="481">
        <f t="shared" si="12"/>
        <v>0</v>
      </c>
      <c r="AZ10" s="481">
        <f t="shared" si="13"/>
        <v>0</v>
      </c>
      <c r="BA10" s="481">
        <f t="shared" si="14"/>
        <v>0</v>
      </c>
      <c r="BB10" s="481">
        <f t="shared" si="15"/>
        <v>0</v>
      </c>
      <c r="BC10" s="481">
        <f t="shared" si="16"/>
        <v>0</v>
      </c>
      <c r="BD10" s="373">
        <f t="shared" si="19"/>
        <v>0</v>
      </c>
      <c r="BE10" s="380">
        <f t="shared" si="17"/>
        <v>0</v>
      </c>
    </row>
    <row r="11" spans="1:263" ht="18" thickBot="1" x14ac:dyDescent="0.2">
      <c r="A11" s="481"/>
      <c r="B11" s="368"/>
      <c r="C11" s="510"/>
      <c r="D11" s="511"/>
      <c r="E11" s="512"/>
      <c r="F11" s="513" t="s">
        <v>117</v>
      </c>
      <c r="G11" s="509" t="s">
        <v>50</v>
      </c>
      <c r="H11" s="528"/>
      <c r="I11" s="520"/>
      <c r="J11" s="499"/>
      <c r="K11" s="499"/>
      <c r="L11" s="499"/>
      <c r="M11" s="499" t="s">
        <v>272</v>
      </c>
      <c r="N11" s="630" t="s">
        <v>274</v>
      </c>
      <c r="O11" s="499"/>
      <c r="P11" s="520"/>
      <c r="Q11" s="499"/>
      <c r="R11" s="499"/>
      <c r="S11" s="499"/>
      <c r="T11" s="630" t="s">
        <v>274</v>
      </c>
      <c r="U11" s="630" t="s">
        <v>274</v>
      </c>
      <c r="V11" s="499"/>
      <c r="W11" s="520"/>
      <c r="X11" s="499"/>
      <c r="Y11" s="499"/>
      <c r="Z11" s="499"/>
      <c r="AA11" s="499" t="s">
        <v>272</v>
      </c>
      <c r="AB11" s="630" t="s">
        <v>274</v>
      </c>
      <c r="AC11" s="499"/>
      <c r="AD11" s="499"/>
      <c r="AE11" s="499"/>
      <c r="AF11" s="499"/>
      <c r="AG11" s="499"/>
      <c r="AH11" s="630" t="s">
        <v>274</v>
      </c>
      <c r="AI11" s="630" t="s">
        <v>274</v>
      </c>
      <c r="AJ11" s="520"/>
      <c r="AK11" s="520"/>
      <c r="AL11" s="538"/>
      <c r="AM11" s="470">
        <f t="shared" si="18"/>
        <v>0</v>
      </c>
      <c r="AN11" s="481">
        <f t="shared" si="5"/>
        <v>0</v>
      </c>
      <c r="AO11" s="481">
        <f t="shared" si="6"/>
        <v>31</v>
      </c>
      <c r="AP11" s="481">
        <f t="shared" si="0"/>
        <v>0</v>
      </c>
      <c r="AQ11" s="481">
        <f t="shared" si="7"/>
        <v>0</v>
      </c>
      <c r="AR11" s="481">
        <f t="shared" si="8"/>
        <v>0</v>
      </c>
      <c r="AS11" s="481">
        <f t="shared" si="1"/>
        <v>0</v>
      </c>
      <c r="AT11" s="481">
        <f t="shared" si="2"/>
        <v>0</v>
      </c>
      <c r="AU11" s="481">
        <f t="shared" si="3"/>
        <v>0</v>
      </c>
      <c r="AV11" s="481">
        <f t="shared" si="9"/>
        <v>0</v>
      </c>
      <c r="AW11" s="481">
        <f t="shared" si="10"/>
        <v>0</v>
      </c>
      <c r="AX11" s="481">
        <f t="shared" si="11"/>
        <v>0</v>
      </c>
      <c r="AY11" s="481">
        <f t="shared" si="12"/>
        <v>0</v>
      </c>
      <c r="AZ11" s="481">
        <f t="shared" si="13"/>
        <v>0</v>
      </c>
      <c r="BA11" s="481">
        <f t="shared" si="14"/>
        <v>0</v>
      </c>
      <c r="BB11" s="481">
        <f t="shared" si="15"/>
        <v>0</v>
      </c>
      <c r="BC11" s="481">
        <f t="shared" si="16"/>
        <v>0</v>
      </c>
      <c r="BD11" s="373">
        <f t="shared" si="19"/>
        <v>0</v>
      </c>
      <c r="BE11" s="380">
        <f t="shared" si="17"/>
        <v>0</v>
      </c>
    </row>
    <row r="12" spans="1:263" ht="43.5" customHeight="1" x14ac:dyDescent="0.15">
      <c r="A12" s="481">
        <v>8</v>
      </c>
      <c r="B12" s="368">
        <f t="shared" ref="B12" si="20">B10+1</f>
        <v>1</v>
      </c>
      <c r="C12" s="435" t="s">
        <v>168</v>
      </c>
      <c r="D12" s="500" t="s">
        <v>219</v>
      </c>
      <c r="E12" s="501" t="s">
        <v>172</v>
      </c>
      <c r="F12" s="502" t="s">
        <v>221</v>
      </c>
      <c r="G12" s="503" t="s">
        <v>222</v>
      </c>
      <c r="H12" s="529"/>
      <c r="I12" s="521"/>
      <c r="J12" s="504" t="s">
        <v>126</v>
      </c>
      <c r="K12" s="485" t="s">
        <v>126</v>
      </c>
      <c r="L12" s="485" t="s">
        <v>126</v>
      </c>
      <c r="M12" s="485"/>
      <c r="N12" s="504"/>
      <c r="O12" s="504"/>
      <c r="P12" s="521"/>
      <c r="Q12" s="504" t="s">
        <v>126</v>
      </c>
      <c r="R12" s="485" t="s">
        <v>126</v>
      </c>
      <c r="S12" s="485" t="s">
        <v>126</v>
      </c>
      <c r="T12" s="504"/>
      <c r="U12" s="504"/>
      <c r="V12" s="504"/>
      <c r="W12" s="521"/>
      <c r="X12" s="504" t="s">
        <v>126</v>
      </c>
      <c r="Y12" s="485" t="s">
        <v>126</v>
      </c>
      <c r="Z12" s="485" t="s">
        <v>126</v>
      </c>
      <c r="AA12" s="485"/>
      <c r="AB12" s="504"/>
      <c r="AC12" s="504"/>
      <c r="AD12" s="485"/>
      <c r="AE12" s="504" t="s">
        <v>126</v>
      </c>
      <c r="AF12" s="485" t="s">
        <v>126</v>
      </c>
      <c r="AG12" s="485" t="s">
        <v>126</v>
      </c>
      <c r="AH12" s="485"/>
      <c r="AI12" s="504"/>
      <c r="AJ12" s="539"/>
      <c r="AK12" s="540"/>
      <c r="AL12" s="541"/>
      <c r="AM12" s="470">
        <f t="shared" si="18"/>
        <v>0</v>
      </c>
      <c r="AN12" s="481">
        <f t="shared" si="5"/>
        <v>0</v>
      </c>
      <c r="AO12" s="481">
        <f t="shared" si="6"/>
        <v>31</v>
      </c>
      <c r="AP12" s="481">
        <f t="shared" si="0"/>
        <v>0</v>
      </c>
      <c r="AQ12" s="481">
        <f t="shared" si="7"/>
        <v>12</v>
      </c>
      <c r="AR12" s="481">
        <f t="shared" si="8"/>
        <v>0</v>
      </c>
      <c r="AS12" s="481">
        <f t="shared" si="1"/>
        <v>0</v>
      </c>
      <c r="AT12" s="481">
        <f t="shared" si="2"/>
        <v>0</v>
      </c>
      <c r="AU12" s="481">
        <f t="shared" si="3"/>
        <v>0</v>
      </c>
      <c r="AV12" s="481">
        <f t="shared" si="9"/>
        <v>0</v>
      </c>
      <c r="AW12" s="481">
        <f t="shared" si="10"/>
        <v>0</v>
      </c>
      <c r="AX12" s="481">
        <f t="shared" si="11"/>
        <v>0</v>
      </c>
      <c r="AY12" s="481">
        <f t="shared" si="12"/>
        <v>0</v>
      </c>
      <c r="AZ12" s="481">
        <f t="shared" si="13"/>
        <v>0</v>
      </c>
      <c r="BA12" s="481">
        <f t="shared" si="14"/>
        <v>0</v>
      </c>
      <c r="BB12" s="481">
        <f t="shared" si="15"/>
        <v>0</v>
      </c>
      <c r="BC12" s="481">
        <f t="shared" si="16"/>
        <v>0</v>
      </c>
      <c r="BD12" s="373">
        <f t="shared" si="19"/>
        <v>90</v>
      </c>
      <c r="BE12" s="380">
        <f>BD12*1300</f>
        <v>117000</v>
      </c>
      <c r="BF12" s="416"/>
    </row>
    <row r="13" spans="1:263" ht="43.5" customHeight="1" x14ac:dyDescent="0.15">
      <c r="A13" s="481">
        <f>A12+1</f>
        <v>9</v>
      </c>
      <c r="B13" s="368">
        <f>B12+1</f>
        <v>2</v>
      </c>
      <c r="C13" s="381" t="s">
        <v>168</v>
      </c>
      <c r="D13" s="417" t="s">
        <v>46</v>
      </c>
      <c r="E13" s="418" t="s">
        <v>172</v>
      </c>
      <c r="F13" s="419" t="s">
        <v>171</v>
      </c>
      <c r="G13" s="420" t="s">
        <v>225</v>
      </c>
      <c r="H13" s="530" t="s">
        <v>129</v>
      </c>
      <c r="I13" s="522"/>
      <c r="J13" s="488" t="s">
        <v>129</v>
      </c>
      <c r="K13" s="486" t="s">
        <v>129</v>
      </c>
      <c r="L13" s="493" t="s">
        <v>129</v>
      </c>
      <c r="M13" s="493"/>
      <c r="N13" s="493"/>
      <c r="O13" s="548" t="s">
        <v>129</v>
      </c>
      <c r="P13" s="522"/>
      <c r="Q13" s="488" t="s">
        <v>129</v>
      </c>
      <c r="R13" s="486"/>
      <c r="S13" s="493" t="s">
        <v>129</v>
      </c>
      <c r="T13" s="493"/>
      <c r="U13" s="493"/>
      <c r="V13" s="548" t="s">
        <v>129</v>
      </c>
      <c r="W13" s="522"/>
      <c r="X13" s="488" t="s">
        <v>129</v>
      </c>
      <c r="Y13" s="486" t="s">
        <v>129</v>
      </c>
      <c r="Z13" s="493" t="s">
        <v>129</v>
      </c>
      <c r="AA13" s="493"/>
      <c r="AB13" s="493" t="s">
        <v>129</v>
      </c>
      <c r="AC13" s="548" t="s">
        <v>129</v>
      </c>
      <c r="AD13" s="488"/>
      <c r="AE13" s="488" t="s">
        <v>129</v>
      </c>
      <c r="AF13" s="486" t="s">
        <v>129</v>
      </c>
      <c r="AG13" s="493" t="s">
        <v>129</v>
      </c>
      <c r="AH13" s="493"/>
      <c r="AI13" s="493"/>
      <c r="AJ13" s="542"/>
      <c r="AK13" s="519"/>
      <c r="AL13" s="536"/>
      <c r="AM13" s="470">
        <f t="shared" si="18"/>
        <v>0</v>
      </c>
      <c r="AN13" s="481">
        <f t="shared" si="5"/>
        <v>0</v>
      </c>
      <c r="AO13" s="481">
        <f>AL$4-AM13-AN13</f>
        <v>31</v>
      </c>
      <c r="AP13" s="481">
        <f t="shared" si="0"/>
        <v>0</v>
      </c>
      <c r="AQ13" s="481">
        <f t="shared" si="7"/>
        <v>0</v>
      </c>
      <c r="AR13" s="481">
        <f t="shared" si="8"/>
        <v>16</v>
      </c>
      <c r="AS13" s="481">
        <f t="shared" si="1"/>
        <v>0</v>
      </c>
      <c r="AT13" s="481">
        <f t="shared" si="2"/>
        <v>0</v>
      </c>
      <c r="AU13" s="481">
        <f t="shared" si="3"/>
        <v>0</v>
      </c>
      <c r="AV13" s="481">
        <f t="shared" si="9"/>
        <v>0</v>
      </c>
      <c r="AW13" s="481">
        <f t="shared" si="10"/>
        <v>0</v>
      </c>
      <c r="AX13" s="481">
        <f t="shared" si="11"/>
        <v>0</v>
      </c>
      <c r="AY13" s="481">
        <f t="shared" si="12"/>
        <v>0</v>
      </c>
      <c r="AZ13" s="481">
        <f t="shared" si="13"/>
        <v>0</v>
      </c>
      <c r="BA13" s="481">
        <f t="shared" si="14"/>
        <v>0</v>
      </c>
      <c r="BB13" s="481">
        <f t="shared" si="15"/>
        <v>0</v>
      </c>
      <c r="BC13" s="481">
        <f t="shared" si="16"/>
        <v>0</v>
      </c>
      <c r="BD13" s="373">
        <f>(AQ13*$AQ$4)+(AR13*$AR$4)+(AS13*$AS$4)+(AT13*$AT$4)+(AU13*$AU$4)+(AV13*$AV$4)+(AW13*$AW$4)+(AX13*$AX$4)+(AY13*$AY$4)+(AZ13*$AZ$4)+(BA13*$BA$4)</f>
        <v>112</v>
      </c>
      <c r="BE13" s="380">
        <f>BD13*1000</f>
        <v>112000</v>
      </c>
      <c r="BF13" s="416"/>
    </row>
    <row r="14" spans="1:263" ht="43.5" customHeight="1" x14ac:dyDescent="0.15">
      <c r="A14" s="481">
        <f>A13+1</f>
        <v>10</v>
      </c>
      <c r="B14" s="368">
        <f>B13+1</f>
        <v>3</v>
      </c>
      <c r="C14" s="381" t="s">
        <v>168</v>
      </c>
      <c r="D14" s="417" t="s">
        <v>74</v>
      </c>
      <c r="E14" s="418" t="s">
        <v>172</v>
      </c>
      <c r="F14" s="419" t="s">
        <v>171</v>
      </c>
      <c r="G14" s="420" t="s">
        <v>224</v>
      </c>
      <c r="H14" s="530"/>
      <c r="I14" s="522"/>
      <c r="J14" s="488"/>
      <c r="K14" s="486"/>
      <c r="L14" s="486"/>
      <c r="M14" s="486" t="s">
        <v>128</v>
      </c>
      <c r="N14" s="486" t="s">
        <v>128</v>
      </c>
      <c r="O14" s="486"/>
      <c r="P14" s="522"/>
      <c r="Q14" s="486"/>
      <c r="R14" s="486" t="s">
        <v>128</v>
      </c>
      <c r="S14" s="488"/>
      <c r="T14" s="493" t="s">
        <v>128</v>
      </c>
      <c r="U14" s="493"/>
      <c r="V14" s="486"/>
      <c r="W14" s="522"/>
      <c r="X14" s="486" t="s">
        <v>128</v>
      </c>
      <c r="Y14" s="486"/>
      <c r="Z14" s="488"/>
      <c r="AA14" s="493" t="s">
        <v>128</v>
      </c>
      <c r="AB14" s="493" t="s">
        <v>128</v>
      </c>
      <c r="AC14" s="486"/>
      <c r="AD14" s="488" t="s">
        <v>130</v>
      </c>
      <c r="AE14" s="486" t="s">
        <v>128</v>
      </c>
      <c r="AF14" s="486" t="s">
        <v>130</v>
      </c>
      <c r="AG14" s="488"/>
      <c r="AH14" s="493" t="s">
        <v>128</v>
      </c>
      <c r="AI14" s="493"/>
      <c r="AJ14" s="519"/>
      <c r="AK14" s="522"/>
      <c r="AL14" s="536"/>
      <c r="AM14" s="470">
        <f t="shared" si="18"/>
        <v>0</v>
      </c>
      <c r="AN14" s="481">
        <f t="shared" si="5"/>
        <v>0</v>
      </c>
      <c r="AO14" s="481">
        <f t="shared" si="6"/>
        <v>31</v>
      </c>
      <c r="AP14" s="481">
        <f t="shared" si="0"/>
        <v>0</v>
      </c>
      <c r="AQ14" s="481">
        <f t="shared" si="7"/>
        <v>0</v>
      </c>
      <c r="AR14" s="481">
        <f t="shared" si="8"/>
        <v>0</v>
      </c>
      <c r="AS14" s="481">
        <f t="shared" si="1"/>
        <v>9</v>
      </c>
      <c r="AT14" s="481">
        <f t="shared" si="2"/>
        <v>2</v>
      </c>
      <c r="AU14" s="481">
        <f t="shared" si="3"/>
        <v>0</v>
      </c>
      <c r="AV14" s="481">
        <f t="shared" si="9"/>
        <v>0</v>
      </c>
      <c r="AW14" s="481">
        <f t="shared" si="10"/>
        <v>0</v>
      </c>
      <c r="AX14" s="481">
        <f t="shared" si="11"/>
        <v>0</v>
      </c>
      <c r="AY14" s="481">
        <f t="shared" si="12"/>
        <v>0</v>
      </c>
      <c r="AZ14" s="481">
        <f t="shared" si="13"/>
        <v>0</v>
      </c>
      <c r="BA14" s="481">
        <f t="shared" si="14"/>
        <v>0</v>
      </c>
      <c r="BB14" s="481">
        <f t="shared" si="15"/>
        <v>0</v>
      </c>
      <c r="BC14" s="481">
        <f t="shared" si="16"/>
        <v>0</v>
      </c>
      <c r="BD14" s="373">
        <f>(AQ14*$AQ$4)+(AR14*$AR$4)+(AS14*$AS$4)+(AT14*$AT$4)+(AU14*$AU$4)+(AV14*$AV$4)+(AW14*$AW$4)+(AX14*$AX$4)+(AY14*$AY$4)+(AZ14*$AZ$4)+(BA14*$BA$4)</f>
        <v>36</v>
      </c>
      <c r="BE14" s="380">
        <f>BD14*1000</f>
        <v>36000</v>
      </c>
    </row>
    <row r="15" spans="1:263" ht="43.5" customHeight="1" x14ac:dyDescent="0.15">
      <c r="A15" s="495"/>
      <c r="B15" s="368"/>
      <c r="C15" s="381" t="s">
        <v>168</v>
      </c>
      <c r="D15" s="421" t="s">
        <v>220</v>
      </c>
      <c r="E15" s="418" t="s">
        <v>172</v>
      </c>
      <c r="F15" s="419" t="s">
        <v>173</v>
      </c>
      <c r="G15" s="420" t="s">
        <v>223</v>
      </c>
      <c r="H15" s="530"/>
      <c r="I15" s="522"/>
      <c r="J15" s="488"/>
      <c r="K15" s="486"/>
      <c r="L15" s="486"/>
      <c r="M15" s="486" t="s">
        <v>128</v>
      </c>
      <c r="N15" s="486" t="s">
        <v>128</v>
      </c>
      <c r="O15" s="486"/>
      <c r="P15" s="522"/>
      <c r="Q15" s="486"/>
      <c r="R15" s="486" t="s">
        <v>128</v>
      </c>
      <c r="S15" s="486"/>
      <c r="T15" s="486" t="s">
        <v>128</v>
      </c>
      <c r="U15" s="486" t="s">
        <v>128</v>
      </c>
      <c r="V15" s="486"/>
      <c r="W15" s="522"/>
      <c r="X15" s="486"/>
      <c r="Y15" s="486"/>
      <c r="Z15" s="486"/>
      <c r="AA15" s="486" t="s">
        <v>128</v>
      </c>
      <c r="AB15" s="486"/>
      <c r="AC15" s="486"/>
      <c r="AD15" s="486" t="s">
        <v>128</v>
      </c>
      <c r="AE15" s="486"/>
      <c r="AF15" s="486"/>
      <c r="AG15" s="486"/>
      <c r="AH15" s="486" t="s">
        <v>128</v>
      </c>
      <c r="AI15" s="486"/>
      <c r="AJ15" s="519"/>
      <c r="AK15" s="519"/>
      <c r="AL15" s="536"/>
      <c r="AM15" s="470"/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5"/>
      <c r="BD15" s="373"/>
      <c r="BE15" s="380"/>
    </row>
    <row r="16" spans="1:263" ht="43.5" customHeight="1" thickBot="1" x14ac:dyDescent="0.2">
      <c r="A16" s="482"/>
      <c r="B16" s="368"/>
      <c r="C16" s="381" t="s">
        <v>168</v>
      </c>
      <c r="D16" s="421" t="s">
        <v>251</v>
      </c>
      <c r="E16" s="418" t="s">
        <v>172</v>
      </c>
      <c r="F16" s="419" t="s">
        <v>173</v>
      </c>
      <c r="G16" s="420" t="s">
        <v>223</v>
      </c>
      <c r="H16" s="531"/>
      <c r="I16" s="523"/>
      <c r="J16" s="532"/>
      <c r="K16" s="499"/>
      <c r="L16" s="499"/>
      <c r="M16" s="499"/>
      <c r="N16" s="499"/>
      <c r="O16" s="499"/>
      <c r="P16" s="523"/>
      <c r="Q16" s="499"/>
      <c r="R16" s="499"/>
      <c r="S16" s="499"/>
      <c r="T16" s="499"/>
      <c r="U16" s="499"/>
      <c r="V16" s="499"/>
      <c r="W16" s="523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520"/>
      <c r="AK16" s="520"/>
      <c r="AL16" s="538"/>
      <c r="AM16" s="470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373"/>
      <c r="BE16" s="380"/>
    </row>
    <row r="17" spans="1:57" ht="14.25" thickBot="1" x14ac:dyDescent="0.2">
      <c r="A17" s="372"/>
      <c r="B17" s="372"/>
      <c r="C17" s="425"/>
      <c r="D17" s="426"/>
      <c r="E17" s="427"/>
      <c r="F17" s="427"/>
      <c r="G17" s="427"/>
      <c r="H17" s="428"/>
      <c r="I17" s="429"/>
      <c r="J17" s="429"/>
      <c r="K17" s="429"/>
      <c r="L17" s="429"/>
      <c r="M17" s="544"/>
      <c r="N17" s="544"/>
      <c r="O17" s="429"/>
      <c r="P17" s="429"/>
      <c r="Q17" s="429"/>
      <c r="R17" s="544"/>
      <c r="S17" s="429"/>
      <c r="T17" s="544"/>
      <c r="U17" s="544"/>
      <c r="V17" s="429"/>
      <c r="W17" s="429"/>
      <c r="X17" s="429"/>
      <c r="Y17" s="429"/>
      <c r="Z17" s="429"/>
      <c r="AA17" s="544"/>
      <c r="AB17" s="544"/>
      <c r="AC17" s="429"/>
      <c r="AD17" s="544"/>
      <c r="AE17" s="429"/>
      <c r="AF17" s="429"/>
      <c r="AG17" s="429"/>
      <c r="AH17" s="544"/>
      <c r="AI17" s="544"/>
      <c r="AJ17" s="429"/>
      <c r="AK17" s="429"/>
      <c r="AL17" s="430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E17" s="431">
        <f>SUM(BE12:BE16)</f>
        <v>265000</v>
      </c>
    </row>
    <row r="18" spans="1:57" x14ac:dyDescent="0.15">
      <c r="A18" s="372"/>
      <c r="B18" s="372"/>
      <c r="C18" s="666" t="s">
        <v>235</v>
      </c>
      <c r="D18" s="670" t="s">
        <v>175</v>
      </c>
      <c r="E18" s="670"/>
      <c r="F18" s="670"/>
      <c r="G18" s="670"/>
      <c r="H18" s="480">
        <f t="shared" ref="H18:AL18" si="21">COUNTIF(H6:H16,"休")</f>
        <v>1</v>
      </c>
      <c r="I18" s="480">
        <f t="shared" si="21"/>
        <v>0</v>
      </c>
      <c r="J18" s="480">
        <f t="shared" si="21"/>
        <v>0</v>
      </c>
      <c r="K18" s="480">
        <f t="shared" si="21"/>
        <v>2</v>
      </c>
      <c r="L18" s="480">
        <f t="shared" si="21"/>
        <v>1</v>
      </c>
      <c r="M18" s="492">
        <f t="shared" si="21"/>
        <v>1</v>
      </c>
      <c r="N18" s="492">
        <f t="shared" si="21"/>
        <v>1</v>
      </c>
      <c r="O18" s="480">
        <f t="shared" si="21"/>
        <v>1</v>
      </c>
      <c r="P18" s="480">
        <f t="shared" si="21"/>
        <v>0</v>
      </c>
      <c r="Q18" s="480">
        <f t="shared" si="21"/>
        <v>1</v>
      </c>
      <c r="R18" s="492">
        <f t="shared" si="21"/>
        <v>1</v>
      </c>
      <c r="S18" s="480">
        <f t="shared" si="21"/>
        <v>1</v>
      </c>
      <c r="T18" s="492">
        <f t="shared" si="21"/>
        <v>1</v>
      </c>
      <c r="U18" s="492">
        <f t="shared" si="21"/>
        <v>0</v>
      </c>
      <c r="V18" s="480">
        <f t="shared" si="21"/>
        <v>1</v>
      </c>
      <c r="W18" s="480">
        <f t="shared" si="21"/>
        <v>0</v>
      </c>
      <c r="X18" s="480">
        <f t="shared" si="21"/>
        <v>2</v>
      </c>
      <c r="Y18" s="480">
        <f t="shared" si="21"/>
        <v>1</v>
      </c>
      <c r="Z18" s="480">
        <f t="shared" si="21"/>
        <v>1</v>
      </c>
      <c r="AA18" s="492">
        <f t="shared" si="21"/>
        <v>1</v>
      </c>
      <c r="AB18" s="492">
        <f t="shared" si="21"/>
        <v>1</v>
      </c>
      <c r="AC18" s="480">
        <f t="shared" si="21"/>
        <v>1</v>
      </c>
      <c r="AD18" s="492">
        <f t="shared" si="21"/>
        <v>1</v>
      </c>
      <c r="AE18" s="480">
        <f t="shared" si="21"/>
        <v>2</v>
      </c>
      <c r="AF18" s="480">
        <f t="shared" si="21"/>
        <v>1</v>
      </c>
      <c r="AG18" s="480">
        <f t="shared" si="21"/>
        <v>1</v>
      </c>
      <c r="AH18" s="492">
        <f t="shared" si="21"/>
        <v>1</v>
      </c>
      <c r="AI18" s="492">
        <f t="shared" si="21"/>
        <v>0</v>
      </c>
      <c r="AJ18" s="480">
        <f t="shared" si="21"/>
        <v>0</v>
      </c>
      <c r="AK18" s="480">
        <f t="shared" si="21"/>
        <v>0</v>
      </c>
      <c r="AL18" s="480">
        <f t="shared" si="21"/>
        <v>0</v>
      </c>
      <c r="AM18" s="372"/>
      <c r="AN18" s="372"/>
      <c r="AO18" s="372"/>
      <c r="AP18" s="372"/>
      <c r="AW18" s="372"/>
      <c r="AX18" s="372"/>
      <c r="AY18" s="372"/>
      <c r="AZ18" s="372"/>
      <c r="BA18" s="372"/>
      <c r="BB18" s="372"/>
      <c r="BC18" s="372"/>
    </row>
    <row r="19" spans="1:57" x14ac:dyDescent="0.15">
      <c r="A19" s="372"/>
      <c r="B19" s="372"/>
      <c r="C19" s="667"/>
      <c r="D19" s="671" t="s">
        <v>176</v>
      </c>
      <c r="E19" s="671"/>
      <c r="F19" s="671"/>
      <c r="G19" s="671"/>
      <c r="H19" s="481">
        <f t="shared" ref="H19:AL19" si="22">COUNTBLANK(H6:H8)</f>
        <v>2</v>
      </c>
      <c r="I19" s="481">
        <f t="shared" si="22"/>
        <v>2</v>
      </c>
      <c r="J19" s="481">
        <f t="shared" si="22"/>
        <v>2</v>
      </c>
      <c r="K19" s="481">
        <f t="shared" si="22"/>
        <v>1</v>
      </c>
      <c r="L19" s="481">
        <f t="shared" si="22"/>
        <v>2</v>
      </c>
      <c r="M19" s="486">
        <f t="shared" si="22"/>
        <v>2</v>
      </c>
      <c r="N19" s="486">
        <f t="shared" si="22"/>
        <v>2</v>
      </c>
      <c r="O19" s="481">
        <f t="shared" si="22"/>
        <v>2</v>
      </c>
      <c r="P19" s="481">
        <f t="shared" si="22"/>
        <v>1</v>
      </c>
      <c r="Q19" s="481">
        <f t="shared" si="22"/>
        <v>2</v>
      </c>
      <c r="R19" s="486">
        <f t="shared" si="22"/>
        <v>2</v>
      </c>
      <c r="S19" s="481">
        <f t="shared" si="22"/>
        <v>2</v>
      </c>
      <c r="T19" s="486">
        <f t="shared" si="22"/>
        <v>2</v>
      </c>
      <c r="U19" s="486">
        <f t="shared" si="22"/>
        <v>3</v>
      </c>
      <c r="V19" s="481">
        <f t="shared" si="22"/>
        <v>2</v>
      </c>
      <c r="W19" s="481">
        <f t="shared" si="22"/>
        <v>2</v>
      </c>
      <c r="X19" s="481">
        <f t="shared" si="22"/>
        <v>1</v>
      </c>
      <c r="Y19" s="481">
        <f t="shared" si="22"/>
        <v>2</v>
      </c>
      <c r="Z19" s="481">
        <f t="shared" si="22"/>
        <v>2</v>
      </c>
      <c r="AA19" s="486">
        <f t="shared" si="22"/>
        <v>2</v>
      </c>
      <c r="AB19" s="486">
        <f t="shared" si="22"/>
        <v>2</v>
      </c>
      <c r="AC19" s="481">
        <f t="shared" si="22"/>
        <v>2</v>
      </c>
      <c r="AD19" s="486">
        <f t="shared" si="22"/>
        <v>2</v>
      </c>
      <c r="AE19" s="481">
        <f t="shared" si="22"/>
        <v>1</v>
      </c>
      <c r="AF19" s="481">
        <f t="shared" si="22"/>
        <v>2</v>
      </c>
      <c r="AG19" s="481">
        <f t="shared" si="22"/>
        <v>2</v>
      </c>
      <c r="AH19" s="486">
        <f t="shared" si="22"/>
        <v>2</v>
      </c>
      <c r="AI19" s="486">
        <f t="shared" si="22"/>
        <v>3</v>
      </c>
      <c r="AJ19" s="481">
        <f t="shared" si="22"/>
        <v>3</v>
      </c>
      <c r="AK19" s="481">
        <f t="shared" si="22"/>
        <v>3</v>
      </c>
      <c r="AL19" s="481">
        <f t="shared" si="22"/>
        <v>3</v>
      </c>
      <c r="AM19" s="372"/>
      <c r="AN19" s="372"/>
      <c r="AO19" s="372"/>
      <c r="AP19" s="372"/>
      <c r="AW19" s="372"/>
      <c r="AX19" s="372"/>
      <c r="AY19" s="372"/>
      <c r="AZ19" s="372"/>
      <c r="BA19" s="372"/>
      <c r="BB19" s="372"/>
      <c r="BC19" s="372"/>
    </row>
    <row r="20" spans="1:57" x14ac:dyDescent="0.15">
      <c r="A20" s="372"/>
      <c r="B20" s="372"/>
      <c r="C20" s="667"/>
      <c r="D20" s="671" t="s">
        <v>231</v>
      </c>
      <c r="E20" s="671"/>
      <c r="F20" s="671"/>
      <c r="G20" s="671"/>
      <c r="H20" s="481">
        <v>0</v>
      </c>
      <c r="I20" s="481">
        <v>2</v>
      </c>
      <c r="J20" s="481">
        <v>2</v>
      </c>
      <c r="K20" s="481">
        <v>2</v>
      </c>
      <c r="L20" s="481">
        <v>2</v>
      </c>
      <c r="M20" s="486">
        <v>2</v>
      </c>
      <c r="N20" s="486">
        <v>1</v>
      </c>
      <c r="O20" s="481">
        <v>0</v>
      </c>
      <c r="P20" s="481">
        <v>2</v>
      </c>
      <c r="Q20" s="481">
        <v>2</v>
      </c>
      <c r="R20" s="486">
        <v>1</v>
      </c>
      <c r="S20" s="481">
        <v>1</v>
      </c>
      <c r="T20" s="486">
        <v>1</v>
      </c>
      <c r="U20" s="486">
        <v>1</v>
      </c>
      <c r="V20" s="481">
        <v>0</v>
      </c>
      <c r="W20" s="481">
        <v>2</v>
      </c>
      <c r="X20" s="481">
        <v>1</v>
      </c>
      <c r="Y20" s="481">
        <v>1</v>
      </c>
      <c r="Z20" s="481">
        <v>2</v>
      </c>
      <c r="AA20" s="486">
        <v>1</v>
      </c>
      <c r="AB20" s="486">
        <v>1</v>
      </c>
      <c r="AC20" s="481">
        <v>1</v>
      </c>
      <c r="AD20" s="486">
        <v>2</v>
      </c>
      <c r="AE20" s="481">
        <v>1</v>
      </c>
      <c r="AF20" s="481">
        <v>1</v>
      </c>
      <c r="AG20" s="481">
        <v>1</v>
      </c>
      <c r="AH20" s="486">
        <v>1</v>
      </c>
      <c r="AI20" s="486">
        <v>1</v>
      </c>
      <c r="AJ20" s="481">
        <v>2</v>
      </c>
      <c r="AK20" s="481">
        <v>2</v>
      </c>
      <c r="AL20" s="481">
        <v>2</v>
      </c>
      <c r="AM20" s="372"/>
      <c r="AN20" s="372"/>
      <c r="AO20" s="372"/>
      <c r="AP20" s="372"/>
      <c r="AW20" s="372"/>
      <c r="AX20" s="372"/>
      <c r="AY20" s="372"/>
      <c r="AZ20" s="372"/>
      <c r="BA20" s="372"/>
      <c r="BB20" s="372"/>
      <c r="BC20" s="372"/>
    </row>
    <row r="21" spans="1:57" x14ac:dyDescent="0.15">
      <c r="A21" s="372"/>
      <c r="B21" s="372"/>
      <c r="C21" s="667"/>
      <c r="D21" s="671" t="s">
        <v>177</v>
      </c>
      <c r="E21" s="671"/>
      <c r="F21" s="671"/>
      <c r="G21" s="671"/>
      <c r="H21" s="481" t="e">
        <f>#REF!-(COUNTIF(H12:H16,"休"))</f>
        <v>#REF!</v>
      </c>
      <c r="I21" s="481" t="e">
        <f>#REF!-(COUNTIF(I12:I16,"休"))</f>
        <v>#REF!</v>
      </c>
      <c r="J21" s="481" t="e">
        <f>#REF!-(COUNTIF(J12:J16,"休"))</f>
        <v>#REF!</v>
      </c>
      <c r="K21" s="481" t="e">
        <f>#REF!-(COUNTIF(K12:K16,"休"))</f>
        <v>#REF!</v>
      </c>
      <c r="L21" s="481" t="e">
        <f>#REF!-(COUNTIF(L12:L16,"休"))</f>
        <v>#REF!</v>
      </c>
      <c r="M21" s="486" t="e">
        <f>#REF!-(COUNTIF(M12:M16,"休"))</f>
        <v>#REF!</v>
      </c>
      <c r="N21" s="486" t="e">
        <f>#REF!-(COUNTIF(N12:N16,"休"))</f>
        <v>#REF!</v>
      </c>
      <c r="O21" s="481" t="e">
        <f>#REF!-(COUNTIF(O12:O16,"休"))</f>
        <v>#REF!</v>
      </c>
      <c r="P21" s="481" t="e">
        <f>#REF!-(COUNTIF(P12:P16,"休"))</f>
        <v>#REF!</v>
      </c>
      <c r="Q21" s="481" t="e">
        <f>#REF!-(COUNTIF(Q12:Q16,"休"))</f>
        <v>#REF!</v>
      </c>
      <c r="R21" s="486" t="e">
        <f>#REF!-(COUNTIF(R12:R16,"休"))</f>
        <v>#REF!</v>
      </c>
      <c r="S21" s="481" t="e">
        <f>#REF!-(COUNTIF(S12:S16,"休"))</f>
        <v>#REF!</v>
      </c>
      <c r="T21" s="486" t="e">
        <f>#REF!-(COUNTIF(T12:T16,"休"))</f>
        <v>#REF!</v>
      </c>
      <c r="U21" s="486" t="e">
        <f>#REF!-(COUNTIF(U12:U16,"休"))</f>
        <v>#REF!</v>
      </c>
      <c r="V21" s="481" t="e">
        <f>#REF!-(COUNTIF(V12:V16,"休"))</f>
        <v>#REF!</v>
      </c>
      <c r="W21" s="481" t="e">
        <f>#REF!-(COUNTIF(W12:W16,"休"))</f>
        <v>#REF!</v>
      </c>
      <c r="X21" s="481" t="e">
        <f>#REF!-(COUNTIF(X12:X16,"休"))</f>
        <v>#REF!</v>
      </c>
      <c r="Y21" s="481" t="e">
        <f>#REF!-(COUNTIF(Y12:Y16,"休"))</f>
        <v>#REF!</v>
      </c>
      <c r="Z21" s="481" t="e">
        <f>#REF!-(COUNTIF(Z12:Z16,"休"))</f>
        <v>#REF!</v>
      </c>
      <c r="AA21" s="486" t="e">
        <f>#REF!-(COUNTIF(AA12:AA16,"休"))</f>
        <v>#REF!</v>
      </c>
      <c r="AB21" s="486" t="e">
        <f>#REF!-(COUNTIF(AB12:AB16,"休"))</f>
        <v>#REF!</v>
      </c>
      <c r="AC21" s="481" t="e">
        <f>#REF!-(COUNTIF(AC12:AC16,"休"))</f>
        <v>#REF!</v>
      </c>
      <c r="AD21" s="486" t="e">
        <f>#REF!-(COUNTIF(AD12:AD16,"休"))</f>
        <v>#REF!</v>
      </c>
      <c r="AE21" s="481" t="e">
        <f>#REF!-(COUNTIF(AE12:AE16,"休"))</f>
        <v>#REF!</v>
      </c>
      <c r="AF21" s="481" t="e">
        <f>#REF!-(COUNTIF(AF12:AF16,"休"))</f>
        <v>#REF!</v>
      </c>
      <c r="AG21" s="481" t="e">
        <f>#REF!-(COUNTIF(AG12:AG16,"休"))</f>
        <v>#REF!</v>
      </c>
      <c r="AH21" s="486" t="e">
        <f>#REF!-(COUNTIF(AH12:AH16,"休"))</f>
        <v>#REF!</v>
      </c>
      <c r="AI21" s="486" t="e">
        <f>#REF!-(COUNTIF(AI12:AI16,"休"))</f>
        <v>#REF!</v>
      </c>
      <c r="AJ21" s="481" t="e">
        <f>#REF!-(COUNTIF(AJ12:AJ16,"休"))</f>
        <v>#REF!</v>
      </c>
      <c r="AK21" s="481" t="e">
        <f>#REF!-(COUNTIF(AK12:AK16,"休"))</f>
        <v>#REF!</v>
      </c>
      <c r="AL21" s="481" t="e">
        <f>#REF!-(COUNTIF(AL12:AL16,"休"))</f>
        <v>#REF!</v>
      </c>
      <c r="AM21" s="372"/>
      <c r="AN21" s="372"/>
      <c r="AO21" s="372"/>
      <c r="AP21" s="372"/>
      <c r="AW21" s="372"/>
      <c r="AX21" s="372"/>
      <c r="AY21" s="372"/>
      <c r="AZ21" s="372"/>
      <c r="BA21" s="372"/>
      <c r="BB21" s="372"/>
      <c r="BC21" s="372"/>
    </row>
    <row r="22" spans="1:57" x14ac:dyDescent="0.15">
      <c r="A22" s="372"/>
      <c r="B22" s="372"/>
      <c r="C22" s="667"/>
      <c r="D22" s="671" t="s">
        <v>178</v>
      </c>
      <c r="E22" s="671"/>
      <c r="F22" s="671"/>
      <c r="G22" s="671"/>
      <c r="H22" s="481" t="e">
        <f>H19+H20+H21</f>
        <v>#REF!</v>
      </c>
      <c r="I22" s="481" t="e">
        <f t="shared" ref="I22:AL22" si="23">I19+I20+I21</f>
        <v>#REF!</v>
      </c>
      <c r="J22" s="481" t="e">
        <f t="shared" si="23"/>
        <v>#REF!</v>
      </c>
      <c r="K22" s="481" t="e">
        <f t="shared" si="23"/>
        <v>#REF!</v>
      </c>
      <c r="L22" s="481" t="e">
        <f t="shared" si="23"/>
        <v>#REF!</v>
      </c>
      <c r="M22" s="486" t="e">
        <f t="shared" si="23"/>
        <v>#REF!</v>
      </c>
      <c r="N22" s="486" t="e">
        <f t="shared" si="23"/>
        <v>#REF!</v>
      </c>
      <c r="O22" s="481" t="e">
        <f t="shared" si="23"/>
        <v>#REF!</v>
      </c>
      <c r="P22" s="481" t="e">
        <f t="shared" si="23"/>
        <v>#REF!</v>
      </c>
      <c r="Q22" s="481" t="e">
        <f t="shared" si="23"/>
        <v>#REF!</v>
      </c>
      <c r="R22" s="486" t="e">
        <f t="shared" si="23"/>
        <v>#REF!</v>
      </c>
      <c r="S22" s="481" t="e">
        <f t="shared" si="23"/>
        <v>#REF!</v>
      </c>
      <c r="T22" s="486" t="e">
        <f t="shared" si="23"/>
        <v>#REF!</v>
      </c>
      <c r="U22" s="486" t="e">
        <f t="shared" si="23"/>
        <v>#REF!</v>
      </c>
      <c r="V22" s="481" t="e">
        <f t="shared" si="23"/>
        <v>#REF!</v>
      </c>
      <c r="W22" s="481" t="e">
        <f t="shared" si="23"/>
        <v>#REF!</v>
      </c>
      <c r="X22" s="481" t="e">
        <f t="shared" si="23"/>
        <v>#REF!</v>
      </c>
      <c r="Y22" s="481" t="e">
        <f t="shared" si="23"/>
        <v>#REF!</v>
      </c>
      <c r="Z22" s="481" t="e">
        <f t="shared" si="23"/>
        <v>#REF!</v>
      </c>
      <c r="AA22" s="486" t="e">
        <f t="shared" si="23"/>
        <v>#REF!</v>
      </c>
      <c r="AB22" s="486" t="e">
        <f t="shared" si="23"/>
        <v>#REF!</v>
      </c>
      <c r="AC22" s="481" t="e">
        <f t="shared" si="23"/>
        <v>#REF!</v>
      </c>
      <c r="AD22" s="486" t="e">
        <f t="shared" si="23"/>
        <v>#REF!</v>
      </c>
      <c r="AE22" s="481" t="e">
        <f t="shared" si="23"/>
        <v>#REF!</v>
      </c>
      <c r="AF22" s="481" t="e">
        <f t="shared" si="23"/>
        <v>#REF!</v>
      </c>
      <c r="AG22" s="481" t="e">
        <f t="shared" si="23"/>
        <v>#REF!</v>
      </c>
      <c r="AH22" s="486" t="e">
        <f t="shared" si="23"/>
        <v>#REF!</v>
      </c>
      <c r="AI22" s="486" t="e">
        <f t="shared" si="23"/>
        <v>#REF!</v>
      </c>
      <c r="AJ22" s="481" t="e">
        <f t="shared" si="23"/>
        <v>#REF!</v>
      </c>
      <c r="AK22" s="481" t="e">
        <f t="shared" si="23"/>
        <v>#REF!</v>
      </c>
      <c r="AL22" s="481" t="e">
        <f t="shared" si="23"/>
        <v>#REF!</v>
      </c>
      <c r="AM22" s="372"/>
      <c r="AN22" s="372"/>
      <c r="AO22" s="372"/>
      <c r="AP22" s="372"/>
      <c r="AW22" s="372"/>
      <c r="AX22" s="372"/>
      <c r="AY22" s="372"/>
      <c r="AZ22" s="372"/>
      <c r="BA22" s="372"/>
      <c r="BB22" s="372"/>
      <c r="BC22" s="372"/>
    </row>
    <row r="23" spans="1:57" x14ac:dyDescent="0.15">
      <c r="A23" s="372"/>
      <c r="B23" s="372"/>
      <c r="C23" s="667"/>
      <c r="D23" s="671" t="s">
        <v>179</v>
      </c>
      <c r="E23" s="671"/>
      <c r="F23" s="671"/>
      <c r="G23" s="671"/>
      <c r="H23" s="481"/>
      <c r="I23" s="481"/>
      <c r="J23" s="481"/>
      <c r="K23" s="481"/>
      <c r="L23" s="481"/>
      <c r="M23" s="486"/>
      <c r="N23" s="486"/>
      <c r="O23" s="481"/>
      <c r="P23" s="481"/>
      <c r="Q23" s="481"/>
      <c r="R23" s="486"/>
      <c r="S23" s="481"/>
      <c r="T23" s="486"/>
      <c r="U23" s="486"/>
      <c r="V23" s="481"/>
      <c r="W23" s="481"/>
      <c r="X23" s="481"/>
      <c r="Y23" s="481"/>
      <c r="Z23" s="481"/>
      <c r="AA23" s="486"/>
      <c r="AB23" s="486"/>
      <c r="AC23" s="481"/>
      <c r="AD23" s="486"/>
      <c r="AE23" s="481"/>
      <c r="AF23" s="481"/>
      <c r="AG23" s="481"/>
      <c r="AH23" s="486"/>
      <c r="AI23" s="486"/>
      <c r="AJ23" s="481"/>
      <c r="AK23" s="481"/>
      <c r="AL23" s="481"/>
      <c r="AM23" s="372"/>
      <c r="AN23" s="372"/>
      <c r="AO23" s="372"/>
      <c r="AP23" s="372"/>
      <c r="AW23" s="372"/>
      <c r="AX23" s="372"/>
      <c r="AY23" s="372"/>
      <c r="AZ23" s="372"/>
      <c r="BA23" s="372"/>
      <c r="BB23" s="372"/>
      <c r="BC23" s="372"/>
    </row>
    <row r="24" spans="1:57" x14ac:dyDescent="0.15">
      <c r="A24" s="372"/>
      <c r="B24" s="372"/>
      <c r="C24" s="667"/>
      <c r="D24" s="671" t="s">
        <v>180</v>
      </c>
      <c r="E24" s="671"/>
      <c r="F24" s="671"/>
      <c r="G24" s="671"/>
      <c r="H24" s="481"/>
      <c r="I24" s="481"/>
      <c r="J24" s="481"/>
      <c r="K24" s="481"/>
      <c r="L24" s="481"/>
      <c r="M24" s="486"/>
      <c r="N24" s="486"/>
      <c r="O24" s="481"/>
      <c r="P24" s="481"/>
      <c r="Q24" s="481"/>
      <c r="R24" s="486"/>
      <c r="S24" s="481"/>
      <c r="T24" s="486"/>
      <c r="U24" s="486"/>
      <c r="V24" s="481"/>
      <c r="W24" s="481"/>
      <c r="X24" s="481"/>
      <c r="Y24" s="481"/>
      <c r="Z24" s="481"/>
      <c r="AA24" s="486"/>
      <c r="AB24" s="486"/>
      <c r="AC24" s="481"/>
      <c r="AD24" s="486"/>
      <c r="AE24" s="481"/>
      <c r="AF24" s="481"/>
      <c r="AG24" s="481"/>
      <c r="AH24" s="486"/>
      <c r="AI24" s="486"/>
      <c r="AJ24" s="481"/>
      <c r="AK24" s="481"/>
      <c r="AL24" s="481"/>
      <c r="AM24" s="372"/>
      <c r="AN24" s="372"/>
      <c r="AO24" s="372"/>
      <c r="AP24" s="372"/>
      <c r="AW24" s="372"/>
      <c r="AX24" s="372"/>
      <c r="AY24" s="372"/>
      <c r="AZ24" s="372"/>
      <c r="BA24" s="372"/>
      <c r="BB24" s="372"/>
      <c r="BC24" s="372"/>
    </row>
    <row r="25" spans="1:57" x14ac:dyDescent="0.15">
      <c r="A25" s="372"/>
      <c r="B25" s="372"/>
      <c r="C25" s="667"/>
      <c r="D25" s="671" t="s">
        <v>181</v>
      </c>
      <c r="E25" s="671"/>
      <c r="F25" s="671"/>
      <c r="G25" s="671"/>
      <c r="H25" s="481"/>
      <c r="I25" s="481"/>
      <c r="J25" s="481"/>
      <c r="K25" s="481"/>
      <c r="L25" s="481"/>
      <c r="M25" s="486"/>
      <c r="N25" s="486"/>
      <c r="O25" s="481"/>
      <c r="P25" s="481"/>
      <c r="Q25" s="481"/>
      <c r="R25" s="486"/>
      <c r="S25" s="481"/>
      <c r="T25" s="486"/>
      <c r="U25" s="486"/>
      <c r="V25" s="481"/>
      <c r="W25" s="481"/>
      <c r="X25" s="481"/>
      <c r="Y25" s="481"/>
      <c r="Z25" s="481"/>
      <c r="AA25" s="486"/>
      <c r="AB25" s="486"/>
      <c r="AC25" s="481"/>
      <c r="AD25" s="486"/>
      <c r="AE25" s="481"/>
      <c r="AF25" s="481"/>
      <c r="AG25" s="481"/>
      <c r="AH25" s="486"/>
      <c r="AI25" s="486"/>
      <c r="AJ25" s="481"/>
      <c r="AK25" s="481"/>
      <c r="AL25" s="481"/>
      <c r="AM25" s="372"/>
      <c r="AN25" s="372"/>
      <c r="AO25" s="372"/>
      <c r="AP25" s="372"/>
      <c r="AW25" s="372"/>
      <c r="AX25" s="372"/>
      <c r="AY25" s="372"/>
      <c r="AZ25" s="372"/>
      <c r="BA25" s="372"/>
      <c r="BB25" s="372"/>
      <c r="BC25" s="372"/>
    </row>
    <row r="26" spans="1:57" x14ac:dyDescent="0.15">
      <c r="A26" s="372"/>
      <c r="B26" s="372"/>
      <c r="C26" s="667"/>
      <c r="D26" s="671" t="s">
        <v>182</v>
      </c>
      <c r="E26" s="671"/>
      <c r="F26" s="671"/>
      <c r="G26" s="671"/>
      <c r="H26" s="481"/>
      <c r="I26" s="481"/>
      <c r="J26" s="481"/>
      <c r="K26" s="481"/>
      <c r="L26" s="481"/>
      <c r="M26" s="486"/>
      <c r="N26" s="486"/>
      <c r="O26" s="481"/>
      <c r="P26" s="481"/>
      <c r="Q26" s="481"/>
      <c r="R26" s="486"/>
      <c r="S26" s="481"/>
      <c r="T26" s="486"/>
      <c r="U26" s="486"/>
      <c r="V26" s="481"/>
      <c r="W26" s="481"/>
      <c r="X26" s="481"/>
      <c r="Y26" s="481"/>
      <c r="Z26" s="481"/>
      <c r="AA26" s="486"/>
      <c r="AB26" s="486"/>
      <c r="AC26" s="481"/>
      <c r="AD26" s="486"/>
      <c r="AE26" s="481"/>
      <c r="AF26" s="481"/>
      <c r="AG26" s="481"/>
      <c r="AH26" s="486"/>
      <c r="AI26" s="486"/>
      <c r="AJ26" s="481"/>
      <c r="AK26" s="481"/>
      <c r="AL26" s="481"/>
      <c r="AM26" s="372"/>
      <c r="AN26" s="372"/>
      <c r="AO26" s="372"/>
      <c r="AP26" s="372"/>
      <c r="AW26" s="372"/>
      <c r="AX26" s="372"/>
      <c r="AY26" s="372"/>
      <c r="AZ26" s="372"/>
      <c r="BA26" s="372"/>
      <c r="BB26" s="372"/>
      <c r="BC26" s="372"/>
    </row>
    <row r="27" spans="1:57" ht="14.25" customHeight="1" x14ac:dyDescent="0.15">
      <c r="A27" s="372"/>
      <c r="B27" s="372"/>
      <c r="C27" s="667"/>
      <c r="D27" s="373" t="s">
        <v>183</v>
      </c>
      <c r="E27" s="373"/>
      <c r="F27" s="373"/>
      <c r="G27" s="373"/>
      <c r="H27" s="481">
        <f t="shared" ref="H27:AL27" si="24">COUNTBLANK(H6:H11)</f>
        <v>4</v>
      </c>
      <c r="I27" s="481">
        <f t="shared" si="24"/>
        <v>5</v>
      </c>
      <c r="J27" s="481">
        <f t="shared" si="24"/>
        <v>5</v>
      </c>
      <c r="K27" s="481">
        <f t="shared" si="24"/>
        <v>3</v>
      </c>
      <c r="L27" s="481">
        <f t="shared" si="24"/>
        <v>5</v>
      </c>
      <c r="M27" s="486">
        <f t="shared" si="24"/>
        <v>2</v>
      </c>
      <c r="N27" s="486">
        <f t="shared" si="24"/>
        <v>3</v>
      </c>
      <c r="O27" s="481">
        <f t="shared" si="24"/>
        <v>4</v>
      </c>
      <c r="P27" s="481">
        <f t="shared" si="24"/>
        <v>4</v>
      </c>
      <c r="Q27" s="481">
        <f t="shared" si="24"/>
        <v>5</v>
      </c>
      <c r="R27" s="486">
        <f t="shared" si="24"/>
        <v>5</v>
      </c>
      <c r="S27" s="481">
        <f t="shared" si="24"/>
        <v>5</v>
      </c>
      <c r="T27" s="486">
        <f t="shared" si="24"/>
        <v>3</v>
      </c>
      <c r="U27" s="486">
        <f t="shared" si="24"/>
        <v>4</v>
      </c>
      <c r="V27" s="481">
        <f t="shared" si="24"/>
        <v>4</v>
      </c>
      <c r="W27" s="481">
        <f t="shared" si="24"/>
        <v>5</v>
      </c>
      <c r="X27" s="481">
        <f t="shared" si="24"/>
        <v>4</v>
      </c>
      <c r="Y27" s="481">
        <f t="shared" si="24"/>
        <v>5</v>
      </c>
      <c r="Z27" s="481">
        <f t="shared" si="24"/>
        <v>5</v>
      </c>
      <c r="AA27" s="486">
        <f t="shared" si="24"/>
        <v>3</v>
      </c>
      <c r="AB27" s="486">
        <f t="shared" si="24"/>
        <v>3</v>
      </c>
      <c r="AC27" s="481">
        <f t="shared" si="24"/>
        <v>4</v>
      </c>
      <c r="AD27" s="486">
        <f t="shared" si="24"/>
        <v>5</v>
      </c>
      <c r="AE27" s="481">
        <f t="shared" si="24"/>
        <v>3</v>
      </c>
      <c r="AF27" s="481">
        <f t="shared" si="24"/>
        <v>5</v>
      </c>
      <c r="AG27" s="481">
        <f t="shared" si="24"/>
        <v>5</v>
      </c>
      <c r="AH27" s="486">
        <f t="shared" si="24"/>
        <v>3</v>
      </c>
      <c r="AI27" s="486">
        <f t="shared" si="24"/>
        <v>4</v>
      </c>
      <c r="AJ27" s="481">
        <f t="shared" si="24"/>
        <v>6</v>
      </c>
      <c r="AK27" s="481">
        <f t="shared" si="24"/>
        <v>6</v>
      </c>
      <c r="AL27" s="481">
        <f t="shared" si="24"/>
        <v>6</v>
      </c>
      <c r="AM27" s="372"/>
      <c r="AN27" s="372"/>
      <c r="AO27" s="372"/>
      <c r="AP27" s="372"/>
      <c r="AQ27" s="361">
        <v>1000</v>
      </c>
      <c r="AW27" s="372"/>
      <c r="AX27" s="372"/>
      <c r="AY27" s="372"/>
      <c r="AZ27" s="372"/>
      <c r="BA27" s="372"/>
      <c r="BB27" s="372"/>
      <c r="BC27" s="372"/>
    </row>
    <row r="28" spans="1:57" ht="14.25" customHeight="1" x14ac:dyDescent="0.15">
      <c r="A28" s="372"/>
      <c r="B28" s="372"/>
      <c r="C28" s="667"/>
      <c r="D28" s="373" t="s">
        <v>184</v>
      </c>
      <c r="E28" s="373"/>
      <c r="F28" s="373"/>
      <c r="G28" s="373">
        <v>7.5</v>
      </c>
      <c r="H28" s="481">
        <f t="shared" ref="H28:AL28" si="25">COUNTIF(H6:H16,"A")</f>
        <v>0</v>
      </c>
      <c r="I28" s="481">
        <f t="shared" si="25"/>
        <v>0</v>
      </c>
      <c r="J28" s="481">
        <f t="shared" si="25"/>
        <v>1</v>
      </c>
      <c r="K28" s="481">
        <f t="shared" si="25"/>
        <v>1</v>
      </c>
      <c r="L28" s="481">
        <f t="shared" si="25"/>
        <v>1</v>
      </c>
      <c r="M28" s="486">
        <f t="shared" si="25"/>
        <v>0</v>
      </c>
      <c r="N28" s="486">
        <f t="shared" si="25"/>
        <v>0</v>
      </c>
      <c r="O28" s="481">
        <f t="shared" si="25"/>
        <v>0</v>
      </c>
      <c r="P28" s="481">
        <f t="shared" si="25"/>
        <v>0</v>
      </c>
      <c r="Q28" s="481">
        <f t="shared" si="25"/>
        <v>1</v>
      </c>
      <c r="R28" s="486">
        <f t="shared" si="25"/>
        <v>1</v>
      </c>
      <c r="S28" s="481">
        <f t="shared" si="25"/>
        <v>1</v>
      </c>
      <c r="T28" s="486">
        <f t="shared" si="25"/>
        <v>0</v>
      </c>
      <c r="U28" s="486">
        <f t="shared" si="25"/>
        <v>0</v>
      </c>
      <c r="V28" s="481">
        <f t="shared" si="25"/>
        <v>0</v>
      </c>
      <c r="W28" s="481">
        <f t="shared" si="25"/>
        <v>0</v>
      </c>
      <c r="X28" s="481">
        <f t="shared" si="25"/>
        <v>1</v>
      </c>
      <c r="Y28" s="481">
        <f t="shared" si="25"/>
        <v>1</v>
      </c>
      <c r="Z28" s="481">
        <f t="shared" si="25"/>
        <v>1</v>
      </c>
      <c r="AA28" s="486">
        <f t="shared" si="25"/>
        <v>0</v>
      </c>
      <c r="AB28" s="486">
        <f t="shared" si="25"/>
        <v>0</v>
      </c>
      <c r="AC28" s="481">
        <f t="shared" si="25"/>
        <v>0</v>
      </c>
      <c r="AD28" s="486">
        <f t="shared" si="25"/>
        <v>0</v>
      </c>
      <c r="AE28" s="481">
        <f t="shared" si="25"/>
        <v>1</v>
      </c>
      <c r="AF28" s="481">
        <f t="shared" si="25"/>
        <v>1</v>
      </c>
      <c r="AG28" s="481">
        <f t="shared" si="25"/>
        <v>1</v>
      </c>
      <c r="AH28" s="486">
        <f t="shared" si="25"/>
        <v>0</v>
      </c>
      <c r="AI28" s="486">
        <f t="shared" si="25"/>
        <v>0</v>
      </c>
      <c r="AJ28" s="481">
        <f t="shared" si="25"/>
        <v>0</v>
      </c>
      <c r="AK28" s="481">
        <f t="shared" si="25"/>
        <v>0</v>
      </c>
      <c r="AL28" s="481">
        <f t="shared" si="25"/>
        <v>0</v>
      </c>
      <c r="AM28" s="372">
        <f>SUM(H28:AL28)</f>
        <v>12</v>
      </c>
      <c r="AN28" s="372"/>
      <c r="AO28" s="372">
        <f>AM28*G28</f>
        <v>90</v>
      </c>
      <c r="AP28" s="372"/>
      <c r="AQ28" s="361">
        <f>AO28*$AQ$27</f>
        <v>90000</v>
      </c>
      <c r="AW28" s="372"/>
      <c r="AX28" s="372"/>
      <c r="AY28" s="372"/>
      <c r="AZ28" s="372"/>
      <c r="BA28" s="372"/>
      <c r="BB28" s="372"/>
      <c r="BC28" s="372"/>
    </row>
    <row r="29" spans="1:57" ht="14.25" customHeight="1" x14ac:dyDescent="0.15">
      <c r="A29" s="372"/>
      <c r="B29" s="372"/>
      <c r="C29" s="667"/>
      <c r="D29" s="373" t="s">
        <v>185</v>
      </c>
      <c r="E29" s="373"/>
      <c r="F29" s="373"/>
      <c r="G29" s="373">
        <v>7</v>
      </c>
      <c r="H29" s="481">
        <f t="shared" ref="H29:AL29" si="26">COUNTIF(H6:H16,"B")</f>
        <v>1</v>
      </c>
      <c r="I29" s="481">
        <f t="shared" si="26"/>
        <v>0</v>
      </c>
      <c r="J29" s="481">
        <f t="shared" si="26"/>
        <v>1</v>
      </c>
      <c r="K29" s="481">
        <f t="shared" si="26"/>
        <v>1</v>
      </c>
      <c r="L29" s="481">
        <f t="shared" si="26"/>
        <v>1</v>
      </c>
      <c r="M29" s="486">
        <f t="shared" si="26"/>
        <v>0</v>
      </c>
      <c r="N29" s="486">
        <f t="shared" si="26"/>
        <v>0</v>
      </c>
      <c r="O29" s="481">
        <f t="shared" si="26"/>
        <v>1</v>
      </c>
      <c r="P29" s="481">
        <f t="shared" si="26"/>
        <v>0</v>
      </c>
      <c r="Q29" s="481">
        <f t="shared" si="26"/>
        <v>1</v>
      </c>
      <c r="R29" s="486">
        <f t="shared" si="26"/>
        <v>0</v>
      </c>
      <c r="S29" s="481">
        <f t="shared" si="26"/>
        <v>1</v>
      </c>
      <c r="T29" s="486">
        <f t="shared" si="26"/>
        <v>0</v>
      </c>
      <c r="U29" s="486">
        <f t="shared" si="26"/>
        <v>0</v>
      </c>
      <c r="V29" s="481">
        <f t="shared" si="26"/>
        <v>1</v>
      </c>
      <c r="W29" s="481">
        <f t="shared" si="26"/>
        <v>0</v>
      </c>
      <c r="X29" s="481">
        <f t="shared" si="26"/>
        <v>1</v>
      </c>
      <c r="Y29" s="481">
        <f t="shared" si="26"/>
        <v>1</v>
      </c>
      <c r="Z29" s="481">
        <f t="shared" si="26"/>
        <v>1</v>
      </c>
      <c r="AA29" s="486">
        <f t="shared" si="26"/>
        <v>0</v>
      </c>
      <c r="AB29" s="486">
        <f t="shared" si="26"/>
        <v>1</v>
      </c>
      <c r="AC29" s="481">
        <f t="shared" si="26"/>
        <v>1</v>
      </c>
      <c r="AD29" s="486">
        <f t="shared" si="26"/>
        <v>0</v>
      </c>
      <c r="AE29" s="481">
        <f t="shared" si="26"/>
        <v>1</v>
      </c>
      <c r="AF29" s="481">
        <f t="shared" si="26"/>
        <v>1</v>
      </c>
      <c r="AG29" s="481">
        <f t="shared" si="26"/>
        <v>1</v>
      </c>
      <c r="AH29" s="486">
        <f t="shared" si="26"/>
        <v>0</v>
      </c>
      <c r="AI29" s="486">
        <f t="shared" si="26"/>
        <v>0</v>
      </c>
      <c r="AJ29" s="481">
        <f t="shared" si="26"/>
        <v>0</v>
      </c>
      <c r="AK29" s="481">
        <f t="shared" si="26"/>
        <v>0</v>
      </c>
      <c r="AL29" s="481">
        <f t="shared" si="26"/>
        <v>0</v>
      </c>
      <c r="AM29" s="372">
        <f t="shared" ref="AM29:AM40" si="27">SUM(H29:AL29)</f>
        <v>16</v>
      </c>
      <c r="AN29" s="372"/>
      <c r="AO29" s="372">
        <f t="shared" ref="AO29:AO41" si="28">AM29*G29</f>
        <v>112</v>
      </c>
      <c r="AP29" s="372"/>
      <c r="AQ29" s="361">
        <f>AO29*$AQ$27</f>
        <v>112000</v>
      </c>
      <c r="AW29" s="372"/>
      <c r="AX29" s="372"/>
      <c r="AY29" s="372"/>
      <c r="AZ29" s="372"/>
      <c r="BA29" s="372"/>
      <c r="BB29" s="372"/>
      <c r="BC29" s="372"/>
    </row>
    <row r="30" spans="1:57" ht="14.25" customHeight="1" x14ac:dyDescent="0.15">
      <c r="A30" s="372"/>
      <c r="B30" s="372"/>
      <c r="C30" s="667"/>
      <c r="D30" s="373" t="s">
        <v>186</v>
      </c>
      <c r="E30" s="373"/>
      <c r="F30" s="373"/>
      <c r="G30" s="373">
        <v>2</v>
      </c>
      <c r="H30" s="481">
        <f t="shared" ref="H30:AL30" si="29">COUNTIF(H6:H16,"C")</f>
        <v>0</v>
      </c>
      <c r="I30" s="481">
        <f t="shared" si="29"/>
        <v>0</v>
      </c>
      <c r="J30" s="481">
        <f t="shared" si="29"/>
        <v>0</v>
      </c>
      <c r="K30" s="481">
        <f t="shared" si="29"/>
        <v>0</v>
      </c>
      <c r="L30" s="481">
        <f t="shared" si="29"/>
        <v>0</v>
      </c>
      <c r="M30" s="486">
        <f t="shared" si="29"/>
        <v>2</v>
      </c>
      <c r="N30" s="486">
        <f t="shared" si="29"/>
        <v>2</v>
      </c>
      <c r="O30" s="481">
        <f t="shared" si="29"/>
        <v>0</v>
      </c>
      <c r="P30" s="481">
        <f t="shared" si="29"/>
        <v>0</v>
      </c>
      <c r="Q30" s="481">
        <f t="shared" si="29"/>
        <v>0</v>
      </c>
      <c r="R30" s="486">
        <f t="shared" si="29"/>
        <v>2</v>
      </c>
      <c r="S30" s="481">
        <f t="shared" si="29"/>
        <v>0</v>
      </c>
      <c r="T30" s="486">
        <f t="shared" si="29"/>
        <v>2</v>
      </c>
      <c r="U30" s="486">
        <f t="shared" si="29"/>
        <v>1</v>
      </c>
      <c r="V30" s="481">
        <f t="shared" si="29"/>
        <v>0</v>
      </c>
      <c r="W30" s="481">
        <f t="shared" si="29"/>
        <v>0</v>
      </c>
      <c r="X30" s="481">
        <f t="shared" si="29"/>
        <v>1</v>
      </c>
      <c r="Y30" s="481">
        <f t="shared" si="29"/>
        <v>0</v>
      </c>
      <c r="Z30" s="481">
        <f t="shared" si="29"/>
        <v>0</v>
      </c>
      <c r="AA30" s="486">
        <f t="shared" si="29"/>
        <v>2</v>
      </c>
      <c r="AB30" s="486">
        <f t="shared" si="29"/>
        <v>1</v>
      </c>
      <c r="AC30" s="481">
        <f t="shared" si="29"/>
        <v>0</v>
      </c>
      <c r="AD30" s="486">
        <f t="shared" si="29"/>
        <v>1</v>
      </c>
      <c r="AE30" s="481">
        <f t="shared" si="29"/>
        <v>1</v>
      </c>
      <c r="AF30" s="481">
        <f t="shared" si="29"/>
        <v>0</v>
      </c>
      <c r="AG30" s="481">
        <f t="shared" si="29"/>
        <v>0</v>
      </c>
      <c r="AH30" s="486">
        <f t="shared" si="29"/>
        <v>2</v>
      </c>
      <c r="AI30" s="486">
        <f t="shared" si="29"/>
        <v>0</v>
      </c>
      <c r="AJ30" s="481">
        <f t="shared" si="29"/>
        <v>0</v>
      </c>
      <c r="AK30" s="481">
        <f t="shared" si="29"/>
        <v>0</v>
      </c>
      <c r="AL30" s="481">
        <f t="shared" si="29"/>
        <v>0</v>
      </c>
      <c r="AM30" s="372">
        <f t="shared" si="27"/>
        <v>17</v>
      </c>
      <c r="AN30" s="372"/>
      <c r="AO30" s="372">
        <f t="shared" si="28"/>
        <v>34</v>
      </c>
      <c r="AP30" s="372"/>
      <c r="AQ30" s="361">
        <f t="shared" ref="AQ30:AQ41" si="30">AO30*$AQ$27</f>
        <v>34000</v>
      </c>
      <c r="AW30" s="372"/>
      <c r="AX30" s="372"/>
      <c r="AY30" s="372"/>
      <c r="AZ30" s="372"/>
      <c r="BA30" s="372"/>
      <c r="BB30" s="372"/>
      <c r="BC30" s="372"/>
    </row>
    <row r="31" spans="1:57" ht="14.25" customHeight="1" x14ac:dyDescent="0.15">
      <c r="A31" s="372"/>
      <c r="B31" s="372"/>
      <c r="C31" s="667"/>
      <c r="D31" s="373" t="s">
        <v>187</v>
      </c>
      <c r="E31" s="373"/>
      <c r="F31" s="373"/>
      <c r="G31" s="373">
        <v>9</v>
      </c>
      <c r="H31" s="481">
        <f t="shared" ref="H31:AL31" si="31">COUNTIF(H6:H16,"D")</f>
        <v>0</v>
      </c>
      <c r="I31" s="481">
        <f t="shared" si="31"/>
        <v>0</v>
      </c>
      <c r="J31" s="481">
        <f t="shared" si="31"/>
        <v>0</v>
      </c>
      <c r="K31" s="481">
        <f t="shared" si="31"/>
        <v>0</v>
      </c>
      <c r="L31" s="481">
        <f t="shared" si="31"/>
        <v>0</v>
      </c>
      <c r="M31" s="486">
        <f t="shared" si="31"/>
        <v>0</v>
      </c>
      <c r="N31" s="486">
        <f t="shared" si="31"/>
        <v>0</v>
      </c>
      <c r="O31" s="481">
        <f t="shared" si="31"/>
        <v>0</v>
      </c>
      <c r="P31" s="481">
        <f t="shared" si="31"/>
        <v>0</v>
      </c>
      <c r="Q31" s="481">
        <f t="shared" si="31"/>
        <v>0</v>
      </c>
      <c r="R31" s="486">
        <f t="shared" si="31"/>
        <v>0</v>
      </c>
      <c r="S31" s="481">
        <f t="shared" si="31"/>
        <v>0</v>
      </c>
      <c r="T31" s="486">
        <f t="shared" si="31"/>
        <v>0</v>
      </c>
      <c r="U31" s="486">
        <f t="shared" si="31"/>
        <v>0</v>
      </c>
      <c r="V31" s="481">
        <f t="shared" si="31"/>
        <v>0</v>
      </c>
      <c r="W31" s="481">
        <f t="shared" si="31"/>
        <v>0</v>
      </c>
      <c r="X31" s="481">
        <f t="shared" si="31"/>
        <v>0</v>
      </c>
      <c r="Y31" s="481">
        <f t="shared" si="31"/>
        <v>0</v>
      </c>
      <c r="Z31" s="481">
        <f t="shared" si="31"/>
        <v>0</v>
      </c>
      <c r="AA31" s="486">
        <f t="shared" si="31"/>
        <v>0</v>
      </c>
      <c r="AB31" s="486">
        <f t="shared" si="31"/>
        <v>0</v>
      </c>
      <c r="AC31" s="481">
        <f t="shared" si="31"/>
        <v>0</v>
      </c>
      <c r="AD31" s="486">
        <f t="shared" si="31"/>
        <v>1</v>
      </c>
      <c r="AE31" s="481">
        <f t="shared" si="31"/>
        <v>0</v>
      </c>
      <c r="AF31" s="481">
        <f t="shared" si="31"/>
        <v>1</v>
      </c>
      <c r="AG31" s="481">
        <f t="shared" si="31"/>
        <v>0</v>
      </c>
      <c r="AH31" s="486">
        <f t="shared" si="31"/>
        <v>0</v>
      </c>
      <c r="AI31" s="486">
        <f t="shared" si="31"/>
        <v>0</v>
      </c>
      <c r="AJ31" s="481">
        <f t="shared" si="31"/>
        <v>0</v>
      </c>
      <c r="AK31" s="481">
        <f t="shared" si="31"/>
        <v>0</v>
      </c>
      <c r="AL31" s="481">
        <f t="shared" si="31"/>
        <v>0</v>
      </c>
      <c r="AM31" s="372">
        <f t="shared" si="27"/>
        <v>2</v>
      </c>
      <c r="AN31" s="372"/>
      <c r="AO31" s="372">
        <f t="shared" si="28"/>
        <v>18</v>
      </c>
      <c r="AP31" s="372"/>
      <c r="AQ31" s="361">
        <f t="shared" si="30"/>
        <v>18000</v>
      </c>
      <c r="AW31" s="372"/>
      <c r="AX31" s="372"/>
      <c r="AY31" s="372"/>
      <c r="AZ31" s="372"/>
      <c r="BA31" s="372"/>
      <c r="BB31" s="372"/>
      <c r="BC31" s="372"/>
    </row>
    <row r="32" spans="1:57" ht="14.25" customHeight="1" x14ac:dyDescent="0.15">
      <c r="A32" s="372"/>
      <c r="B32" s="372"/>
      <c r="C32" s="667"/>
      <c r="D32" s="373" t="s">
        <v>188</v>
      </c>
      <c r="E32" s="373"/>
      <c r="F32" s="373"/>
      <c r="G32" s="373">
        <v>5.5</v>
      </c>
      <c r="H32" s="481">
        <f t="shared" ref="H32:AL32" si="32">COUNTIF(H6:H16,"E")</f>
        <v>0</v>
      </c>
      <c r="I32" s="481">
        <f t="shared" si="32"/>
        <v>0</v>
      </c>
      <c r="J32" s="481">
        <f t="shared" si="32"/>
        <v>0</v>
      </c>
      <c r="K32" s="481">
        <f t="shared" si="32"/>
        <v>0</v>
      </c>
      <c r="L32" s="481">
        <f t="shared" si="32"/>
        <v>0</v>
      </c>
      <c r="M32" s="486">
        <f t="shared" si="32"/>
        <v>0</v>
      </c>
      <c r="N32" s="486">
        <f t="shared" si="32"/>
        <v>0</v>
      </c>
      <c r="O32" s="481">
        <f t="shared" si="32"/>
        <v>0</v>
      </c>
      <c r="P32" s="481">
        <f t="shared" si="32"/>
        <v>0</v>
      </c>
      <c r="Q32" s="481">
        <f t="shared" si="32"/>
        <v>0</v>
      </c>
      <c r="R32" s="486">
        <f t="shared" si="32"/>
        <v>0</v>
      </c>
      <c r="S32" s="481">
        <f t="shared" si="32"/>
        <v>0</v>
      </c>
      <c r="T32" s="486">
        <f t="shared" si="32"/>
        <v>0</v>
      </c>
      <c r="U32" s="486">
        <f t="shared" si="32"/>
        <v>0</v>
      </c>
      <c r="V32" s="481">
        <f t="shared" si="32"/>
        <v>0</v>
      </c>
      <c r="W32" s="481">
        <f t="shared" si="32"/>
        <v>0</v>
      </c>
      <c r="X32" s="481">
        <f t="shared" si="32"/>
        <v>0</v>
      </c>
      <c r="Y32" s="481">
        <f t="shared" si="32"/>
        <v>0</v>
      </c>
      <c r="Z32" s="481">
        <f t="shared" si="32"/>
        <v>0</v>
      </c>
      <c r="AA32" s="486">
        <f t="shared" si="32"/>
        <v>0</v>
      </c>
      <c r="AB32" s="486">
        <f t="shared" si="32"/>
        <v>0</v>
      </c>
      <c r="AC32" s="481">
        <f t="shared" si="32"/>
        <v>0</v>
      </c>
      <c r="AD32" s="486">
        <f t="shared" si="32"/>
        <v>0</v>
      </c>
      <c r="AE32" s="481">
        <f t="shared" si="32"/>
        <v>0</v>
      </c>
      <c r="AF32" s="481">
        <f t="shared" si="32"/>
        <v>0</v>
      </c>
      <c r="AG32" s="481">
        <f t="shared" si="32"/>
        <v>0</v>
      </c>
      <c r="AH32" s="486">
        <f t="shared" si="32"/>
        <v>0</v>
      </c>
      <c r="AI32" s="486">
        <f t="shared" si="32"/>
        <v>0</v>
      </c>
      <c r="AJ32" s="481">
        <f t="shared" si="32"/>
        <v>0</v>
      </c>
      <c r="AK32" s="481">
        <f t="shared" si="32"/>
        <v>0</v>
      </c>
      <c r="AL32" s="481">
        <f t="shared" si="32"/>
        <v>0</v>
      </c>
      <c r="AM32" s="372">
        <f t="shared" si="27"/>
        <v>0</v>
      </c>
      <c r="AN32" s="372"/>
      <c r="AO32" s="372">
        <f t="shared" si="28"/>
        <v>0</v>
      </c>
      <c r="AP32" s="372"/>
      <c r="AQ32" s="361">
        <f t="shared" si="30"/>
        <v>0</v>
      </c>
      <c r="AW32" s="372"/>
      <c r="AX32" s="372"/>
      <c r="AY32" s="372"/>
      <c r="AZ32" s="372"/>
      <c r="BA32" s="372"/>
      <c r="BB32" s="372"/>
      <c r="BC32" s="372"/>
    </row>
    <row r="33" spans="1:55" ht="14.25" customHeight="1" x14ac:dyDescent="0.15">
      <c r="A33" s="372"/>
      <c r="B33" s="372"/>
      <c r="C33" s="667"/>
      <c r="D33" s="373" t="s">
        <v>189</v>
      </c>
      <c r="E33" s="373"/>
      <c r="F33" s="373"/>
      <c r="G33" s="373">
        <v>7</v>
      </c>
      <c r="H33" s="481">
        <f t="shared" ref="H33:AL33" si="33">COUNTIF(H6:H16,"F")</f>
        <v>0</v>
      </c>
      <c r="I33" s="481">
        <f t="shared" si="33"/>
        <v>0</v>
      </c>
      <c r="J33" s="481">
        <f t="shared" si="33"/>
        <v>0</v>
      </c>
      <c r="K33" s="481">
        <f t="shared" si="33"/>
        <v>0</v>
      </c>
      <c r="L33" s="481">
        <f t="shared" si="33"/>
        <v>0</v>
      </c>
      <c r="M33" s="486">
        <f t="shared" si="33"/>
        <v>0</v>
      </c>
      <c r="N33" s="486">
        <f t="shared" si="33"/>
        <v>0</v>
      </c>
      <c r="O33" s="481">
        <f t="shared" si="33"/>
        <v>0</v>
      </c>
      <c r="P33" s="481">
        <f t="shared" si="33"/>
        <v>0</v>
      </c>
      <c r="Q33" s="481">
        <f t="shared" si="33"/>
        <v>0</v>
      </c>
      <c r="R33" s="486">
        <f t="shared" si="33"/>
        <v>0</v>
      </c>
      <c r="S33" s="481">
        <f t="shared" si="33"/>
        <v>0</v>
      </c>
      <c r="T33" s="486">
        <f t="shared" si="33"/>
        <v>0</v>
      </c>
      <c r="U33" s="486">
        <f t="shared" si="33"/>
        <v>0</v>
      </c>
      <c r="V33" s="481">
        <f t="shared" si="33"/>
        <v>0</v>
      </c>
      <c r="W33" s="481">
        <f t="shared" si="33"/>
        <v>0</v>
      </c>
      <c r="X33" s="481">
        <f t="shared" si="33"/>
        <v>0</v>
      </c>
      <c r="Y33" s="481">
        <f t="shared" si="33"/>
        <v>0</v>
      </c>
      <c r="Z33" s="481">
        <f t="shared" si="33"/>
        <v>0</v>
      </c>
      <c r="AA33" s="486">
        <f t="shared" si="33"/>
        <v>0</v>
      </c>
      <c r="AB33" s="486">
        <f t="shared" si="33"/>
        <v>0</v>
      </c>
      <c r="AC33" s="481">
        <f t="shared" si="33"/>
        <v>0</v>
      </c>
      <c r="AD33" s="486">
        <f t="shared" si="33"/>
        <v>0</v>
      </c>
      <c r="AE33" s="481">
        <f t="shared" si="33"/>
        <v>0</v>
      </c>
      <c r="AF33" s="481">
        <f t="shared" si="33"/>
        <v>0</v>
      </c>
      <c r="AG33" s="481">
        <f t="shared" si="33"/>
        <v>0</v>
      </c>
      <c r="AH33" s="486">
        <f t="shared" si="33"/>
        <v>0</v>
      </c>
      <c r="AI33" s="486">
        <f t="shared" si="33"/>
        <v>0</v>
      </c>
      <c r="AJ33" s="481">
        <f t="shared" si="33"/>
        <v>0</v>
      </c>
      <c r="AK33" s="481">
        <f t="shared" si="33"/>
        <v>0</v>
      </c>
      <c r="AL33" s="481">
        <f t="shared" si="33"/>
        <v>0</v>
      </c>
      <c r="AM33" s="372">
        <f t="shared" si="27"/>
        <v>0</v>
      </c>
      <c r="AN33" s="372"/>
      <c r="AO33" s="372">
        <f t="shared" si="28"/>
        <v>0</v>
      </c>
      <c r="AP33" s="372"/>
      <c r="AQ33" s="361">
        <f t="shared" si="30"/>
        <v>0</v>
      </c>
      <c r="AW33" s="372"/>
      <c r="AX33" s="372"/>
      <c r="AY33" s="372"/>
      <c r="AZ33" s="372"/>
      <c r="BA33" s="372"/>
      <c r="BB33" s="372"/>
      <c r="BC33" s="372"/>
    </row>
    <row r="34" spans="1:55" ht="14.25" customHeight="1" x14ac:dyDescent="0.15">
      <c r="A34" s="372"/>
      <c r="B34" s="372"/>
      <c r="C34" s="667"/>
      <c r="D34" s="373" t="s">
        <v>190</v>
      </c>
      <c r="E34" s="373"/>
      <c r="F34" s="373"/>
      <c r="G34" s="373">
        <v>3</v>
      </c>
      <c r="H34" s="481">
        <f t="shared" ref="H34:AL34" si="34">COUNTIF(H6:H16,"G")</f>
        <v>0</v>
      </c>
      <c r="I34" s="481">
        <f t="shared" si="34"/>
        <v>0</v>
      </c>
      <c r="J34" s="481">
        <f t="shared" si="34"/>
        <v>0</v>
      </c>
      <c r="K34" s="481">
        <f t="shared" si="34"/>
        <v>0</v>
      </c>
      <c r="L34" s="481">
        <f t="shared" si="34"/>
        <v>0</v>
      </c>
      <c r="M34" s="486">
        <f t="shared" si="34"/>
        <v>0</v>
      </c>
      <c r="N34" s="486">
        <f t="shared" si="34"/>
        <v>0</v>
      </c>
      <c r="O34" s="481">
        <f t="shared" si="34"/>
        <v>0</v>
      </c>
      <c r="P34" s="481">
        <f t="shared" si="34"/>
        <v>0</v>
      </c>
      <c r="Q34" s="481">
        <f t="shared" si="34"/>
        <v>0</v>
      </c>
      <c r="R34" s="486">
        <f t="shared" si="34"/>
        <v>0</v>
      </c>
      <c r="S34" s="481">
        <f t="shared" si="34"/>
        <v>0</v>
      </c>
      <c r="T34" s="486">
        <f t="shared" si="34"/>
        <v>0</v>
      </c>
      <c r="U34" s="486">
        <f t="shared" si="34"/>
        <v>0</v>
      </c>
      <c r="V34" s="481">
        <f t="shared" si="34"/>
        <v>0</v>
      </c>
      <c r="W34" s="481">
        <f t="shared" si="34"/>
        <v>0</v>
      </c>
      <c r="X34" s="481">
        <f t="shared" si="34"/>
        <v>0</v>
      </c>
      <c r="Y34" s="481">
        <f t="shared" si="34"/>
        <v>0</v>
      </c>
      <c r="Z34" s="481">
        <f t="shared" si="34"/>
        <v>0</v>
      </c>
      <c r="AA34" s="486">
        <f t="shared" si="34"/>
        <v>0</v>
      </c>
      <c r="AB34" s="486">
        <f t="shared" si="34"/>
        <v>0</v>
      </c>
      <c r="AC34" s="481">
        <f t="shared" si="34"/>
        <v>0</v>
      </c>
      <c r="AD34" s="486">
        <f t="shared" si="34"/>
        <v>0</v>
      </c>
      <c r="AE34" s="481">
        <f t="shared" si="34"/>
        <v>0</v>
      </c>
      <c r="AF34" s="481">
        <f t="shared" si="34"/>
        <v>0</v>
      </c>
      <c r="AG34" s="481">
        <f t="shared" si="34"/>
        <v>0</v>
      </c>
      <c r="AH34" s="486">
        <f t="shared" si="34"/>
        <v>0</v>
      </c>
      <c r="AI34" s="486">
        <f t="shared" si="34"/>
        <v>0</v>
      </c>
      <c r="AJ34" s="481">
        <f t="shared" si="34"/>
        <v>0</v>
      </c>
      <c r="AK34" s="481">
        <f t="shared" si="34"/>
        <v>0</v>
      </c>
      <c r="AL34" s="481">
        <f t="shared" si="34"/>
        <v>0</v>
      </c>
      <c r="AM34" s="372">
        <f t="shared" si="27"/>
        <v>0</v>
      </c>
      <c r="AN34" s="372"/>
      <c r="AO34" s="372">
        <f t="shared" si="28"/>
        <v>0</v>
      </c>
      <c r="AP34" s="372"/>
      <c r="AQ34" s="361">
        <f t="shared" si="30"/>
        <v>0</v>
      </c>
      <c r="AW34" s="372"/>
      <c r="AX34" s="372"/>
      <c r="AY34" s="372"/>
      <c r="AZ34" s="372"/>
      <c r="BA34" s="372"/>
      <c r="BB34" s="372"/>
      <c r="BC34" s="372"/>
    </row>
    <row r="35" spans="1:55" ht="14.25" customHeight="1" x14ac:dyDescent="0.15">
      <c r="A35" s="372"/>
      <c r="B35" s="372"/>
      <c r="C35" s="667"/>
      <c r="D35" s="373" t="s">
        <v>191</v>
      </c>
      <c r="E35" s="373"/>
      <c r="F35" s="373"/>
      <c r="G35" s="373">
        <v>4</v>
      </c>
      <c r="H35" s="481">
        <f t="shared" ref="H35:AL35" si="35">COUNTIF(H6:H16,"H")</f>
        <v>0</v>
      </c>
      <c r="I35" s="481">
        <f t="shared" si="35"/>
        <v>0</v>
      </c>
      <c r="J35" s="481">
        <f t="shared" si="35"/>
        <v>0</v>
      </c>
      <c r="K35" s="481">
        <f t="shared" si="35"/>
        <v>0</v>
      </c>
      <c r="L35" s="481">
        <f t="shared" si="35"/>
        <v>0</v>
      </c>
      <c r="M35" s="486">
        <f t="shared" si="35"/>
        <v>0</v>
      </c>
      <c r="N35" s="486">
        <f t="shared" si="35"/>
        <v>0</v>
      </c>
      <c r="O35" s="481">
        <f t="shared" si="35"/>
        <v>0</v>
      </c>
      <c r="P35" s="481">
        <f t="shared" si="35"/>
        <v>0</v>
      </c>
      <c r="Q35" s="481">
        <f t="shared" si="35"/>
        <v>0</v>
      </c>
      <c r="R35" s="486">
        <f t="shared" si="35"/>
        <v>0</v>
      </c>
      <c r="S35" s="481">
        <f t="shared" si="35"/>
        <v>0</v>
      </c>
      <c r="T35" s="486">
        <f t="shared" si="35"/>
        <v>0</v>
      </c>
      <c r="U35" s="486">
        <f t="shared" si="35"/>
        <v>0</v>
      </c>
      <c r="V35" s="481">
        <f t="shared" si="35"/>
        <v>0</v>
      </c>
      <c r="W35" s="481">
        <f t="shared" si="35"/>
        <v>0</v>
      </c>
      <c r="X35" s="481">
        <f t="shared" si="35"/>
        <v>0</v>
      </c>
      <c r="Y35" s="481">
        <f t="shared" si="35"/>
        <v>0</v>
      </c>
      <c r="Z35" s="481">
        <f t="shared" si="35"/>
        <v>0</v>
      </c>
      <c r="AA35" s="486">
        <f t="shared" si="35"/>
        <v>0</v>
      </c>
      <c r="AB35" s="486">
        <f t="shared" si="35"/>
        <v>0</v>
      </c>
      <c r="AC35" s="481">
        <f t="shared" si="35"/>
        <v>0</v>
      </c>
      <c r="AD35" s="486">
        <f t="shared" si="35"/>
        <v>0</v>
      </c>
      <c r="AE35" s="481">
        <f t="shared" si="35"/>
        <v>0</v>
      </c>
      <c r="AF35" s="481">
        <f t="shared" si="35"/>
        <v>0</v>
      </c>
      <c r="AG35" s="481">
        <f t="shared" si="35"/>
        <v>0</v>
      </c>
      <c r="AH35" s="486">
        <f t="shared" si="35"/>
        <v>0</v>
      </c>
      <c r="AI35" s="486">
        <f t="shared" si="35"/>
        <v>0</v>
      </c>
      <c r="AJ35" s="481">
        <f t="shared" si="35"/>
        <v>0</v>
      </c>
      <c r="AK35" s="481">
        <f t="shared" si="35"/>
        <v>0</v>
      </c>
      <c r="AL35" s="481">
        <f t="shared" si="35"/>
        <v>0</v>
      </c>
      <c r="AM35" s="372">
        <f t="shared" si="27"/>
        <v>0</v>
      </c>
      <c r="AN35" s="372"/>
      <c r="AO35" s="372">
        <f t="shared" si="28"/>
        <v>0</v>
      </c>
      <c r="AP35" s="372"/>
      <c r="AQ35" s="361">
        <f t="shared" si="30"/>
        <v>0</v>
      </c>
      <c r="AW35" s="372"/>
      <c r="AX35" s="372"/>
      <c r="AY35" s="372"/>
      <c r="AZ35" s="372"/>
      <c r="BA35" s="372"/>
      <c r="BB35" s="372"/>
      <c r="BC35" s="372"/>
    </row>
    <row r="36" spans="1:55" ht="14.25" customHeight="1" x14ac:dyDescent="0.15">
      <c r="A36" s="372"/>
      <c r="B36" s="372"/>
      <c r="C36" s="667"/>
      <c r="D36" s="373" t="s">
        <v>192</v>
      </c>
      <c r="E36" s="373"/>
      <c r="F36" s="373"/>
      <c r="G36" s="373">
        <v>3</v>
      </c>
      <c r="H36" s="481">
        <f t="shared" ref="H36:AL36" si="36">COUNTIF(H6:H16,"I")</f>
        <v>0</v>
      </c>
      <c r="I36" s="481">
        <f t="shared" si="36"/>
        <v>0</v>
      </c>
      <c r="J36" s="481">
        <f t="shared" si="36"/>
        <v>0</v>
      </c>
      <c r="K36" s="481">
        <f t="shared" si="36"/>
        <v>0</v>
      </c>
      <c r="L36" s="481">
        <f t="shared" si="36"/>
        <v>0</v>
      </c>
      <c r="M36" s="486">
        <f t="shared" si="36"/>
        <v>0</v>
      </c>
      <c r="N36" s="486">
        <f t="shared" si="36"/>
        <v>0</v>
      </c>
      <c r="O36" s="481">
        <f t="shared" si="36"/>
        <v>0</v>
      </c>
      <c r="P36" s="481">
        <f t="shared" si="36"/>
        <v>0</v>
      </c>
      <c r="Q36" s="481">
        <f t="shared" si="36"/>
        <v>0</v>
      </c>
      <c r="R36" s="486">
        <f t="shared" si="36"/>
        <v>0</v>
      </c>
      <c r="S36" s="481">
        <f t="shared" si="36"/>
        <v>0</v>
      </c>
      <c r="T36" s="486">
        <f t="shared" si="36"/>
        <v>0</v>
      </c>
      <c r="U36" s="486">
        <f t="shared" si="36"/>
        <v>0</v>
      </c>
      <c r="V36" s="481">
        <f t="shared" si="36"/>
        <v>0</v>
      </c>
      <c r="W36" s="481">
        <f t="shared" si="36"/>
        <v>0</v>
      </c>
      <c r="X36" s="481">
        <f t="shared" si="36"/>
        <v>0</v>
      </c>
      <c r="Y36" s="481">
        <f t="shared" si="36"/>
        <v>0</v>
      </c>
      <c r="Z36" s="481">
        <f t="shared" si="36"/>
        <v>0</v>
      </c>
      <c r="AA36" s="486">
        <f t="shared" si="36"/>
        <v>0</v>
      </c>
      <c r="AB36" s="486">
        <f t="shared" si="36"/>
        <v>0</v>
      </c>
      <c r="AC36" s="481">
        <f t="shared" si="36"/>
        <v>0</v>
      </c>
      <c r="AD36" s="486">
        <f t="shared" si="36"/>
        <v>0</v>
      </c>
      <c r="AE36" s="481">
        <f t="shared" si="36"/>
        <v>0</v>
      </c>
      <c r="AF36" s="481">
        <f t="shared" si="36"/>
        <v>0</v>
      </c>
      <c r="AG36" s="481">
        <f t="shared" si="36"/>
        <v>0</v>
      </c>
      <c r="AH36" s="486">
        <f t="shared" si="36"/>
        <v>0</v>
      </c>
      <c r="AI36" s="486">
        <f t="shared" si="36"/>
        <v>0</v>
      </c>
      <c r="AJ36" s="481">
        <f t="shared" si="36"/>
        <v>0</v>
      </c>
      <c r="AK36" s="481">
        <f t="shared" si="36"/>
        <v>0</v>
      </c>
      <c r="AL36" s="481">
        <f t="shared" si="36"/>
        <v>0</v>
      </c>
      <c r="AM36" s="372">
        <f t="shared" si="27"/>
        <v>0</v>
      </c>
      <c r="AN36" s="372"/>
      <c r="AO36" s="372">
        <f t="shared" si="28"/>
        <v>0</v>
      </c>
      <c r="AP36" s="372"/>
      <c r="AQ36" s="361">
        <f t="shared" si="30"/>
        <v>0</v>
      </c>
      <c r="AW36" s="372"/>
      <c r="AX36" s="372"/>
      <c r="AY36" s="372"/>
      <c r="AZ36" s="372"/>
      <c r="BA36" s="372"/>
      <c r="BB36" s="372"/>
      <c r="BC36" s="372"/>
    </row>
    <row r="37" spans="1:55" ht="14.25" customHeight="1" x14ac:dyDescent="0.15">
      <c r="A37" s="372"/>
      <c r="B37" s="372"/>
      <c r="C37" s="667"/>
      <c r="D37" s="373" t="s">
        <v>193</v>
      </c>
      <c r="E37" s="373"/>
      <c r="F37" s="373"/>
      <c r="G37" s="373">
        <v>8</v>
      </c>
      <c r="H37" s="481">
        <f t="shared" ref="H37:AL37" si="37">COUNTIF(H6:H16,"J")</f>
        <v>0</v>
      </c>
      <c r="I37" s="481">
        <f t="shared" si="37"/>
        <v>0</v>
      </c>
      <c r="J37" s="481">
        <f t="shared" si="37"/>
        <v>0</v>
      </c>
      <c r="K37" s="481">
        <f t="shared" si="37"/>
        <v>0</v>
      </c>
      <c r="L37" s="481">
        <f t="shared" si="37"/>
        <v>0</v>
      </c>
      <c r="M37" s="486">
        <f t="shared" si="37"/>
        <v>0</v>
      </c>
      <c r="N37" s="486">
        <f t="shared" si="37"/>
        <v>0</v>
      </c>
      <c r="O37" s="481">
        <f t="shared" si="37"/>
        <v>0</v>
      </c>
      <c r="P37" s="481">
        <f t="shared" si="37"/>
        <v>0</v>
      </c>
      <c r="Q37" s="481">
        <f t="shared" si="37"/>
        <v>0</v>
      </c>
      <c r="R37" s="486">
        <f t="shared" si="37"/>
        <v>0</v>
      </c>
      <c r="S37" s="481">
        <f t="shared" si="37"/>
        <v>0</v>
      </c>
      <c r="T37" s="486">
        <f t="shared" si="37"/>
        <v>0</v>
      </c>
      <c r="U37" s="486">
        <f t="shared" si="37"/>
        <v>0</v>
      </c>
      <c r="V37" s="481">
        <f t="shared" si="37"/>
        <v>0</v>
      </c>
      <c r="W37" s="481">
        <f t="shared" si="37"/>
        <v>0</v>
      </c>
      <c r="X37" s="481">
        <f t="shared" si="37"/>
        <v>0</v>
      </c>
      <c r="Y37" s="481">
        <f t="shared" si="37"/>
        <v>0</v>
      </c>
      <c r="Z37" s="481">
        <f t="shared" si="37"/>
        <v>0</v>
      </c>
      <c r="AA37" s="486">
        <f t="shared" si="37"/>
        <v>0</v>
      </c>
      <c r="AB37" s="486">
        <f t="shared" si="37"/>
        <v>0</v>
      </c>
      <c r="AC37" s="481">
        <f t="shared" si="37"/>
        <v>0</v>
      </c>
      <c r="AD37" s="486">
        <f t="shared" si="37"/>
        <v>0</v>
      </c>
      <c r="AE37" s="481">
        <f t="shared" si="37"/>
        <v>0</v>
      </c>
      <c r="AF37" s="481">
        <f t="shared" si="37"/>
        <v>0</v>
      </c>
      <c r="AG37" s="481">
        <f t="shared" si="37"/>
        <v>0</v>
      </c>
      <c r="AH37" s="486">
        <f t="shared" si="37"/>
        <v>0</v>
      </c>
      <c r="AI37" s="486">
        <f t="shared" si="37"/>
        <v>0</v>
      </c>
      <c r="AJ37" s="481">
        <f t="shared" si="37"/>
        <v>0</v>
      </c>
      <c r="AK37" s="481">
        <f t="shared" si="37"/>
        <v>0</v>
      </c>
      <c r="AL37" s="481">
        <f t="shared" si="37"/>
        <v>0</v>
      </c>
      <c r="AM37" s="372">
        <f t="shared" si="27"/>
        <v>0</v>
      </c>
      <c r="AN37" s="372"/>
      <c r="AO37" s="372">
        <f t="shared" si="28"/>
        <v>0</v>
      </c>
      <c r="AP37" s="372"/>
      <c r="AQ37" s="361">
        <f t="shared" si="30"/>
        <v>0</v>
      </c>
      <c r="AW37" s="372"/>
      <c r="AX37" s="372"/>
      <c r="AY37" s="372"/>
      <c r="AZ37" s="372"/>
      <c r="BA37" s="372"/>
      <c r="BB37" s="372"/>
      <c r="BC37" s="372"/>
    </row>
    <row r="38" spans="1:55" ht="14.25" customHeight="1" x14ac:dyDescent="0.15">
      <c r="A38" s="372"/>
      <c r="B38" s="372"/>
      <c r="C38" s="668"/>
      <c r="D38" s="373" t="s">
        <v>194</v>
      </c>
      <c r="E38" s="373"/>
      <c r="F38" s="373"/>
      <c r="G38" s="373">
        <v>4</v>
      </c>
      <c r="H38" s="481">
        <f t="shared" ref="H38:AL38" si="38">COUNTIF(H6:H16,"K")</f>
        <v>0</v>
      </c>
      <c r="I38" s="481">
        <f t="shared" si="38"/>
        <v>0</v>
      </c>
      <c r="J38" s="481">
        <f t="shared" si="38"/>
        <v>0</v>
      </c>
      <c r="K38" s="481">
        <f t="shared" si="38"/>
        <v>0</v>
      </c>
      <c r="L38" s="481">
        <f t="shared" si="38"/>
        <v>0</v>
      </c>
      <c r="M38" s="486">
        <f t="shared" si="38"/>
        <v>0</v>
      </c>
      <c r="N38" s="486">
        <f t="shared" si="38"/>
        <v>0</v>
      </c>
      <c r="O38" s="481">
        <f t="shared" si="38"/>
        <v>0</v>
      </c>
      <c r="P38" s="481">
        <f t="shared" si="38"/>
        <v>0</v>
      </c>
      <c r="Q38" s="481">
        <f t="shared" si="38"/>
        <v>0</v>
      </c>
      <c r="R38" s="486">
        <f t="shared" si="38"/>
        <v>0</v>
      </c>
      <c r="S38" s="481">
        <f t="shared" si="38"/>
        <v>0</v>
      </c>
      <c r="T38" s="486">
        <f t="shared" si="38"/>
        <v>0</v>
      </c>
      <c r="U38" s="486">
        <f t="shared" si="38"/>
        <v>0</v>
      </c>
      <c r="V38" s="481">
        <f t="shared" si="38"/>
        <v>0</v>
      </c>
      <c r="W38" s="481">
        <f t="shared" si="38"/>
        <v>0</v>
      </c>
      <c r="X38" s="481">
        <f t="shared" si="38"/>
        <v>0</v>
      </c>
      <c r="Y38" s="481">
        <f t="shared" si="38"/>
        <v>0</v>
      </c>
      <c r="Z38" s="481">
        <f t="shared" si="38"/>
        <v>0</v>
      </c>
      <c r="AA38" s="486">
        <f t="shared" si="38"/>
        <v>0</v>
      </c>
      <c r="AB38" s="486">
        <f t="shared" si="38"/>
        <v>0</v>
      </c>
      <c r="AC38" s="481">
        <f t="shared" si="38"/>
        <v>0</v>
      </c>
      <c r="AD38" s="486">
        <f t="shared" si="38"/>
        <v>0</v>
      </c>
      <c r="AE38" s="481">
        <f t="shared" si="38"/>
        <v>0</v>
      </c>
      <c r="AF38" s="481">
        <f t="shared" si="38"/>
        <v>0</v>
      </c>
      <c r="AG38" s="481">
        <f t="shared" si="38"/>
        <v>0</v>
      </c>
      <c r="AH38" s="486">
        <f t="shared" si="38"/>
        <v>0</v>
      </c>
      <c r="AI38" s="486">
        <f t="shared" si="38"/>
        <v>0</v>
      </c>
      <c r="AJ38" s="481">
        <f t="shared" si="38"/>
        <v>0</v>
      </c>
      <c r="AK38" s="481">
        <f t="shared" si="38"/>
        <v>0</v>
      </c>
      <c r="AL38" s="481">
        <f t="shared" si="38"/>
        <v>0</v>
      </c>
      <c r="AM38" s="372">
        <f t="shared" si="27"/>
        <v>0</v>
      </c>
      <c r="AN38" s="372"/>
      <c r="AO38" s="372">
        <f>AM38*G38</f>
        <v>0</v>
      </c>
      <c r="AP38" s="372"/>
      <c r="AW38" s="372"/>
      <c r="AX38" s="372"/>
      <c r="AY38" s="372"/>
      <c r="AZ38" s="372"/>
      <c r="BA38" s="372"/>
      <c r="BB38" s="372"/>
      <c r="BC38" s="372"/>
    </row>
    <row r="39" spans="1:55" ht="14.25" customHeight="1" x14ac:dyDescent="0.15">
      <c r="A39" s="372"/>
      <c r="B39" s="372"/>
      <c r="C39" s="668"/>
      <c r="D39" s="373" t="s">
        <v>195</v>
      </c>
      <c r="E39" s="373"/>
      <c r="F39" s="373"/>
      <c r="G39" s="373">
        <v>5</v>
      </c>
      <c r="H39" s="481">
        <f t="shared" ref="H39:AL39" si="39">COUNTIF(H6:H16,"L")</f>
        <v>0</v>
      </c>
      <c r="I39" s="481">
        <f t="shared" si="39"/>
        <v>0</v>
      </c>
      <c r="J39" s="481">
        <f t="shared" si="39"/>
        <v>0</v>
      </c>
      <c r="K39" s="481">
        <f t="shared" si="39"/>
        <v>0</v>
      </c>
      <c r="L39" s="481">
        <f t="shared" si="39"/>
        <v>0</v>
      </c>
      <c r="M39" s="486">
        <f t="shared" si="39"/>
        <v>0</v>
      </c>
      <c r="N39" s="486">
        <f t="shared" si="39"/>
        <v>0</v>
      </c>
      <c r="O39" s="481">
        <f t="shared" si="39"/>
        <v>0</v>
      </c>
      <c r="P39" s="481">
        <f t="shared" si="39"/>
        <v>0</v>
      </c>
      <c r="Q39" s="481">
        <f t="shared" si="39"/>
        <v>0</v>
      </c>
      <c r="R39" s="486">
        <f t="shared" si="39"/>
        <v>0</v>
      </c>
      <c r="S39" s="481">
        <f t="shared" si="39"/>
        <v>0</v>
      </c>
      <c r="T39" s="486">
        <f t="shared" si="39"/>
        <v>0</v>
      </c>
      <c r="U39" s="486">
        <f t="shared" si="39"/>
        <v>0</v>
      </c>
      <c r="V39" s="481">
        <f t="shared" si="39"/>
        <v>0</v>
      </c>
      <c r="W39" s="481">
        <f t="shared" si="39"/>
        <v>0</v>
      </c>
      <c r="X39" s="481">
        <f t="shared" si="39"/>
        <v>0</v>
      </c>
      <c r="Y39" s="481">
        <f t="shared" si="39"/>
        <v>0</v>
      </c>
      <c r="Z39" s="481">
        <f t="shared" si="39"/>
        <v>0</v>
      </c>
      <c r="AA39" s="486">
        <f t="shared" si="39"/>
        <v>0</v>
      </c>
      <c r="AB39" s="486">
        <f t="shared" si="39"/>
        <v>0</v>
      </c>
      <c r="AC39" s="481">
        <f t="shared" si="39"/>
        <v>0</v>
      </c>
      <c r="AD39" s="486">
        <f t="shared" si="39"/>
        <v>0</v>
      </c>
      <c r="AE39" s="481">
        <f t="shared" si="39"/>
        <v>0</v>
      </c>
      <c r="AF39" s="481">
        <f t="shared" si="39"/>
        <v>0</v>
      </c>
      <c r="AG39" s="481">
        <f t="shared" si="39"/>
        <v>0</v>
      </c>
      <c r="AH39" s="486">
        <f t="shared" si="39"/>
        <v>0</v>
      </c>
      <c r="AI39" s="486">
        <f t="shared" si="39"/>
        <v>0</v>
      </c>
      <c r="AJ39" s="481">
        <f t="shared" si="39"/>
        <v>0</v>
      </c>
      <c r="AK39" s="481">
        <f t="shared" si="39"/>
        <v>0</v>
      </c>
      <c r="AL39" s="481">
        <f t="shared" si="39"/>
        <v>0</v>
      </c>
      <c r="AM39" s="372">
        <f t="shared" si="27"/>
        <v>0</v>
      </c>
      <c r="AN39" s="372"/>
      <c r="AO39" s="372"/>
      <c r="AP39" s="372"/>
      <c r="AW39" s="372"/>
      <c r="AX39" s="372"/>
      <c r="AY39" s="372"/>
      <c r="AZ39" s="372"/>
      <c r="BA39" s="372"/>
      <c r="BB39" s="372"/>
      <c r="BC39" s="372"/>
    </row>
    <row r="40" spans="1:55" ht="14.25" customHeight="1" x14ac:dyDescent="0.15">
      <c r="A40" s="372"/>
      <c r="B40" s="372"/>
      <c r="C40" s="668"/>
      <c r="D40" s="373" t="s">
        <v>196</v>
      </c>
      <c r="E40" s="373"/>
      <c r="F40" s="373"/>
      <c r="G40" s="373">
        <v>6</v>
      </c>
      <c r="H40" s="481">
        <f t="shared" ref="H40:AL40" si="40">COUNTIF(H6:H16,"M")</f>
        <v>0</v>
      </c>
      <c r="I40" s="481">
        <f t="shared" si="40"/>
        <v>0</v>
      </c>
      <c r="J40" s="481">
        <f t="shared" si="40"/>
        <v>0</v>
      </c>
      <c r="K40" s="481">
        <f t="shared" si="40"/>
        <v>0</v>
      </c>
      <c r="L40" s="481">
        <f t="shared" si="40"/>
        <v>0</v>
      </c>
      <c r="M40" s="486">
        <f t="shared" si="40"/>
        <v>0</v>
      </c>
      <c r="N40" s="486">
        <f t="shared" si="40"/>
        <v>0</v>
      </c>
      <c r="O40" s="481">
        <f t="shared" si="40"/>
        <v>0</v>
      </c>
      <c r="P40" s="481">
        <f t="shared" si="40"/>
        <v>0</v>
      </c>
      <c r="Q40" s="481">
        <f t="shared" si="40"/>
        <v>0</v>
      </c>
      <c r="R40" s="486">
        <f t="shared" si="40"/>
        <v>0</v>
      </c>
      <c r="S40" s="481">
        <f t="shared" si="40"/>
        <v>0</v>
      </c>
      <c r="T40" s="486">
        <f t="shared" si="40"/>
        <v>0</v>
      </c>
      <c r="U40" s="486">
        <f t="shared" si="40"/>
        <v>0</v>
      </c>
      <c r="V40" s="481">
        <f t="shared" si="40"/>
        <v>0</v>
      </c>
      <c r="W40" s="481">
        <f t="shared" si="40"/>
        <v>0</v>
      </c>
      <c r="X40" s="481">
        <f t="shared" si="40"/>
        <v>0</v>
      </c>
      <c r="Y40" s="481">
        <f t="shared" si="40"/>
        <v>0</v>
      </c>
      <c r="Z40" s="481">
        <f t="shared" si="40"/>
        <v>0</v>
      </c>
      <c r="AA40" s="486">
        <f t="shared" si="40"/>
        <v>0</v>
      </c>
      <c r="AB40" s="486">
        <f t="shared" si="40"/>
        <v>0</v>
      </c>
      <c r="AC40" s="481">
        <f t="shared" si="40"/>
        <v>0</v>
      </c>
      <c r="AD40" s="486">
        <f t="shared" si="40"/>
        <v>0</v>
      </c>
      <c r="AE40" s="481">
        <f t="shared" si="40"/>
        <v>0</v>
      </c>
      <c r="AF40" s="481">
        <f t="shared" si="40"/>
        <v>0</v>
      </c>
      <c r="AG40" s="481">
        <f t="shared" si="40"/>
        <v>0</v>
      </c>
      <c r="AH40" s="486">
        <f t="shared" si="40"/>
        <v>0</v>
      </c>
      <c r="AI40" s="486">
        <f t="shared" si="40"/>
        <v>0</v>
      </c>
      <c r="AJ40" s="481">
        <f t="shared" si="40"/>
        <v>0</v>
      </c>
      <c r="AK40" s="481">
        <f t="shared" si="40"/>
        <v>0</v>
      </c>
      <c r="AL40" s="481">
        <f t="shared" si="40"/>
        <v>0</v>
      </c>
      <c r="AM40" s="372">
        <f t="shared" si="27"/>
        <v>0</v>
      </c>
      <c r="AN40" s="372"/>
      <c r="AO40" s="372"/>
      <c r="AP40" s="372"/>
      <c r="AW40" s="372"/>
      <c r="AX40" s="372"/>
      <c r="AY40" s="372"/>
      <c r="AZ40" s="372"/>
      <c r="BA40" s="372"/>
      <c r="BB40" s="372"/>
      <c r="BC40" s="372"/>
    </row>
    <row r="41" spans="1:55" ht="14.25" customHeight="1" thickBot="1" x14ac:dyDescent="0.2">
      <c r="A41" s="372"/>
      <c r="B41" s="372"/>
      <c r="C41" s="669"/>
      <c r="D41" s="672" t="s">
        <v>197</v>
      </c>
      <c r="E41" s="672"/>
      <c r="F41" s="672"/>
      <c r="G41" s="672"/>
      <c r="H41" s="401">
        <f t="shared" ref="H41:AL41" si="41">COUNTIF(H6:H16,"出")</f>
        <v>0</v>
      </c>
      <c r="I41" s="401">
        <f t="shared" si="41"/>
        <v>0</v>
      </c>
      <c r="J41" s="401">
        <f t="shared" si="41"/>
        <v>0</v>
      </c>
      <c r="K41" s="401">
        <f t="shared" si="41"/>
        <v>0</v>
      </c>
      <c r="L41" s="401">
        <f t="shared" si="41"/>
        <v>0</v>
      </c>
      <c r="M41" s="499">
        <f t="shared" si="41"/>
        <v>0</v>
      </c>
      <c r="N41" s="499">
        <f t="shared" si="41"/>
        <v>0</v>
      </c>
      <c r="O41" s="401">
        <f t="shared" si="41"/>
        <v>0</v>
      </c>
      <c r="P41" s="401">
        <f t="shared" si="41"/>
        <v>0</v>
      </c>
      <c r="Q41" s="401">
        <f t="shared" si="41"/>
        <v>0</v>
      </c>
      <c r="R41" s="499">
        <f t="shared" si="41"/>
        <v>0</v>
      </c>
      <c r="S41" s="401">
        <f t="shared" si="41"/>
        <v>0</v>
      </c>
      <c r="T41" s="499">
        <f t="shared" si="41"/>
        <v>0</v>
      </c>
      <c r="U41" s="499">
        <f t="shared" si="41"/>
        <v>0</v>
      </c>
      <c r="V41" s="401">
        <f t="shared" si="41"/>
        <v>0</v>
      </c>
      <c r="W41" s="401">
        <f t="shared" si="41"/>
        <v>0</v>
      </c>
      <c r="X41" s="401">
        <f t="shared" si="41"/>
        <v>0</v>
      </c>
      <c r="Y41" s="401">
        <f t="shared" si="41"/>
        <v>0</v>
      </c>
      <c r="Z41" s="401">
        <f t="shared" si="41"/>
        <v>0</v>
      </c>
      <c r="AA41" s="499">
        <f t="shared" si="41"/>
        <v>0</v>
      </c>
      <c r="AB41" s="499">
        <f t="shared" si="41"/>
        <v>0</v>
      </c>
      <c r="AC41" s="401">
        <f t="shared" si="41"/>
        <v>0</v>
      </c>
      <c r="AD41" s="499">
        <f t="shared" si="41"/>
        <v>0</v>
      </c>
      <c r="AE41" s="401">
        <f t="shared" si="41"/>
        <v>0</v>
      </c>
      <c r="AF41" s="401">
        <f t="shared" si="41"/>
        <v>0</v>
      </c>
      <c r="AG41" s="401">
        <f t="shared" si="41"/>
        <v>0</v>
      </c>
      <c r="AH41" s="499">
        <f t="shared" si="41"/>
        <v>0</v>
      </c>
      <c r="AI41" s="499">
        <f t="shared" si="41"/>
        <v>0</v>
      </c>
      <c r="AJ41" s="401">
        <f t="shared" si="41"/>
        <v>0</v>
      </c>
      <c r="AK41" s="401">
        <f t="shared" si="41"/>
        <v>0</v>
      </c>
      <c r="AL41" s="401">
        <f t="shared" si="41"/>
        <v>0</v>
      </c>
      <c r="AM41" s="372">
        <f>SUM(H41:AL41)</f>
        <v>0</v>
      </c>
      <c r="AN41" s="372"/>
      <c r="AO41" s="372">
        <f t="shared" si="28"/>
        <v>0</v>
      </c>
      <c r="AP41" s="372"/>
      <c r="AQ41" s="361">
        <f t="shared" si="30"/>
        <v>0</v>
      </c>
      <c r="AW41" s="372"/>
      <c r="AX41" s="372"/>
      <c r="AY41" s="372"/>
      <c r="AZ41" s="372"/>
      <c r="BA41" s="372"/>
      <c r="BB41" s="372"/>
      <c r="BC41" s="372"/>
    </row>
    <row r="42" spans="1:55" x14ac:dyDescent="0.15">
      <c r="C42" s="372"/>
      <c r="D42" s="432" t="s">
        <v>26</v>
      </c>
      <c r="E42" s="433" t="s">
        <v>198</v>
      </c>
      <c r="F42" s="433"/>
      <c r="H42" s="433"/>
      <c r="I42" s="372"/>
      <c r="J42" s="372"/>
      <c r="K42" s="372"/>
      <c r="L42" s="372"/>
      <c r="M42" s="545"/>
      <c r="N42" s="545"/>
      <c r="O42" s="433"/>
      <c r="P42" s="372"/>
      <c r="Q42" s="372"/>
      <c r="R42" s="545"/>
      <c r="S42" s="433"/>
      <c r="T42" s="547"/>
      <c r="U42" s="545"/>
      <c r="V42" s="372"/>
      <c r="W42" s="372"/>
      <c r="X42" s="372"/>
      <c r="Y42" s="372"/>
      <c r="Z42" s="372"/>
      <c r="AA42" s="545"/>
      <c r="AB42" s="545"/>
      <c r="AC42" s="372"/>
      <c r="AD42" s="545"/>
      <c r="AE42" s="372"/>
      <c r="AF42" s="372"/>
      <c r="AG42" s="372"/>
      <c r="AH42" s="545"/>
      <c r="AI42" s="545"/>
      <c r="AJ42" s="372"/>
      <c r="AK42" s="372"/>
      <c r="AL42" s="372"/>
      <c r="AQ42" s="361">
        <f>SUM(AQ28:AQ41)</f>
        <v>254000</v>
      </c>
      <c r="AW42" s="372"/>
      <c r="AX42" s="372"/>
      <c r="AY42" s="372"/>
      <c r="AZ42" s="372"/>
      <c r="BA42" s="372"/>
      <c r="BB42" s="372"/>
      <c r="BC42" s="372"/>
    </row>
    <row r="43" spans="1:55" x14ac:dyDescent="0.15">
      <c r="C43" s="372"/>
      <c r="D43" s="434" t="s">
        <v>26</v>
      </c>
      <c r="E43" s="433" t="s">
        <v>199</v>
      </c>
      <c r="F43" s="433"/>
      <c r="H43" s="433"/>
      <c r="I43" s="372"/>
      <c r="J43" s="372"/>
      <c r="K43" s="372"/>
      <c r="L43" s="372"/>
      <c r="M43" s="545"/>
      <c r="N43" s="547"/>
      <c r="P43" s="372"/>
      <c r="Q43" s="372"/>
      <c r="R43" s="545"/>
      <c r="S43" s="372"/>
      <c r="T43" s="545"/>
      <c r="U43" s="545"/>
      <c r="V43" s="372"/>
      <c r="W43" s="372"/>
      <c r="X43" s="372"/>
      <c r="Y43" s="372"/>
      <c r="Z43" s="372"/>
      <c r="AA43" s="545"/>
      <c r="AB43" s="545"/>
      <c r="AC43" s="372"/>
      <c r="AD43" s="545"/>
      <c r="AE43" s="372"/>
      <c r="AF43" s="372"/>
      <c r="AG43" s="372"/>
      <c r="AH43" s="545"/>
      <c r="AI43" s="545"/>
      <c r="AJ43" s="372"/>
      <c r="AK43" s="372"/>
      <c r="AL43" s="372"/>
      <c r="AW43" s="372"/>
      <c r="AX43" s="372"/>
      <c r="AY43" s="372"/>
      <c r="AZ43" s="372"/>
      <c r="BA43" s="372"/>
      <c r="BB43" s="372"/>
      <c r="BC43" s="372"/>
    </row>
    <row r="44" spans="1:55" x14ac:dyDescent="0.15">
      <c r="C44" s="372"/>
      <c r="D44" s="434" t="s">
        <v>200</v>
      </c>
      <c r="E44" s="433" t="s">
        <v>201</v>
      </c>
      <c r="F44" s="433"/>
      <c r="H44" s="433"/>
      <c r="I44" s="372"/>
      <c r="J44" s="372"/>
      <c r="K44" s="372"/>
      <c r="L44" s="372"/>
      <c r="M44" s="545"/>
      <c r="N44" s="547"/>
      <c r="P44" s="372"/>
      <c r="Q44" s="372"/>
      <c r="R44" s="545"/>
      <c r="S44" s="372"/>
      <c r="T44" s="545"/>
      <c r="U44" s="545"/>
      <c r="V44" s="372"/>
      <c r="W44" s="372"/>
      <c r="X44" s="372"/>
      <c r="Y44" s="372"/>
      <c r="Z44" s="372"/>
      <c r="AA44" s="545"/>
      <c r="AB44" s="545"/>
      <c r="AC44" s="372"/>
      <c r="AD44" s="545"/>
      <c r="AE44" s="372"/>
      <c r="AF44" s="372"/>
      <c r="AG44" s="372"/>
      <c r="AH44" s="545"/>
      <c r="AI44" s="545"/>
      <c r="AJ44" s="372"/>
      <c r="AK44" s="372"/>
      <c r="AL44" s="372"/>
      <c r="AW44" s="372"/>
      <c r="AX44" s="372"/>
      <c r="AY44" s="372"/>
      <c r="AZ44" s="372"/>
      <c r="BA44" s="372"/>
      <c r="BB44" s="372"/>
      <c r="BC44" s="372"/>
    </row>
    <row r="46" spans="1:55" ht="13.5" customHeight="1" x14ac:dyDescent="0.15">
      <c r="D46" s="649" t="s">
        <v>126</v>
      </c>
      <c r="E46" s="649"/>
      <c r="F46" s="649" t="s">
        <v>248</v>
      </c>
      <c r="G46" s="649"/>
      <c r="H46" s="649"/>
    </row>
    <row r="47" spans="1:55" ht="13.5" customHeight="1" x14ac:dyDescent="0.15">
      <c r="D47" s="649"/>
      <c r="E47" s="649"/>
      <c r="F47" s="649"/>
      <c r="G47" s="649"/>
      <c r="H47" s="649"/>
    </row>
    <row r="48" spans="1:55" ht="13.5" customHeight="1" x14ac:dyDescent="0.15">
      <c r="D48" s="649" t="s">
        <v>129</v>
      </c>
      <c r="E48" s="649"/>
      <c r="F48" s="649" t="s">
        <v>207</v>
      </c>
      <c r="G48" s="649"/>
      <c r="H48" s="649"/>
    </row>
    <row r="49" spans="4:8" ht="13.5" customHeight="1" x14ac:dyDescent="0.15">
      <c r="D49" s="649"/>
      <c r="E49" s="649"/>
      <c r="F49" s="649"/>
      <c r="G49" s="649"/>
      <c r="H49" s="649"/>
    </row>
    <row r="50" spans="4:8" ht="13.5" customHeight="1" x14ac:dyDescent="0.15">
      <c r="D50" s="649" t="s">
        <v>128</v>
      </c>
      <c r="E50" s="649"/>
      <c r="F50" s="649" t="s">
        <v>205</v>
      </c>
      <c r="G50" s="649"/>
      <c r="H50" s="649"/>
    </row>
    <row r="51" spans="4:8" ht="13.5" customHeight="1" x14ac:dyDescent="0.15">
      <c r="D51" s="649"/>
      <c r="E51" s="649"/>
      <c r="F51" s="649"/>
      <c r="G51" s="649"/>
      <c r="H51" s="649"/>
    </row>
    <row r="52" spans="4:8" ht="13.5" customHeight="1" x14ac:dyDescent="0.15">
      <c r="D52" s="649" t="s">
        <v>130</v>
      </c>
      <c r="E52" s="649"/>
      <c r="F52" s="665" t="s">
        <v>249</v>
      </c>
      <c r="G52" s="665"/>
      <c r="H52" s="665"/>
    </row>
    <row r="53" spans="4:8" ht="13.5" customHeight="1" x14ac:dyDescent="0.15">
      <c r="D53" s="649"/>
      <c r="E53" s="649"/>
      <c r="F53" s="665"/>
      <c r="G53" s="665"/>
      <c r="H53" s="665"/>
    </row>
    <row r="54" spans="4:8" ht="13.5" customHeight="1" x14ac:dyDescent="0.15">
      <c r="D54" s="649" t="s">
        <v>131</v>
      </c>
      <c r="E54" s="649"/>
      <c r="F54" s="649" t="s">
        <v>250</v>
      </c>
      <c r="G54" s="649"/>
      <c r="H54" s="649"/>
    </row>
    <row r="55" spans="4:8" ht="13.5" customHeight="1" x14ac:dyDescent="0.15">
      <c r="D55" s="649"/>
      <c r="E55" s="649"/>
      <c r="F55" s="649"/>
      <c r="G55" s="649"/>
      <c r="H55" s="649"/>
    </row>
    <row r="56" spans="4:8" ht="13.5" customHeight="1" x14ac:dyDescent="0.15">
      <c r="D56" s="649" t="s">
        <v>127</v>
      </c>
      <c r="E56" s="649"/>
      <c r="F56" s="649" t="s">
        <v>207</v>
      </c>
      <c r="G56" s="649"/>
      <c r="H56" s="649"/>
    </row>
    <row r="57" spans="4:8" ht="13.5" customHeight="1" x14ac:dyDescent="0.15">
      <c r="D57" s="649"/>
      <c r="E57" s="649"/>
      <c r="F57" s="649"/>
      <c r="G57" s="649"/>
      <c r="H57" s="649"/>
    </row>
    <row r="58" spans="4:8" ht="13.5" customHeight="1" x14ac:dyDescent="0.15">
      <c r="D58" s="649" t="s">
        <v>146</v>
      </c>
      <c r="E58" s="649"/>
      <c r="F58" s="649" t="s">
        <v>208</v>
      </c>
      <c r="G58" s="649"/>
      <c r="H58" s="649"/>
    </row>
    <row r="59" spans="4:8" ht="13.5" customHeight="1" x14ac:dyDescent="0.15">
      <c r="D59" s="649"/>
      <c r="E59" s="649"/>
      <c r="F59" s="649"/>
      <c r="G59" s="649"/>
      <c r="H59" s="649"/>
    </row>
    <row r="60" spans="4:8" ht="13.5" customHeight="1" x14ac:dyDescent="0.15">
      <c r="D60" s="649" t="s">
        <v>147</v>
      </c>
      <c r="E60" s="649"/>
      <c r="F60" s="649" t="s">
        <v>209</v>
      </c>
      <c r="G60" s="649"/>
      <c r="H60" s="649"/>
    </row>
    <row r="61" spans="4:8" ht="13.5" customHeight="1" x14ac:dyDescent="0.15">
      <c r="D61" s="649"/>
      <c r="E61" s="649"/>
      <c r="F61" s="649"/>
      <c r="G61" s="649"/>
      <c r="H61" s="649"/>
    </row>
    <row r="62" spans="4:8" ht="13.5" customHeight="1" x14ac:dyDescent="0.15">
      <c r="D62" s="649" t="s">
        <v>142</v>
      </c>
      <c r="E62" s="649"/>
      <c r="F62" s="649" t="s">
        <v>210</v>
      </c>
      <c r="G62" s="649"/>
      <c r="H62" s="649"/>
    </row>
    <row r="63" spans="4:8" ht="13.5" customHeight="1" x14ac:dyDescent="0.15">
      <c r="D63" s="649"/>
      <c r="E63" s="649"/>
      <c r="F63" s="649"/>
      <c r="G63" s="649"/>
      <c r="H63" s="649"/>
    </row>
    <row r="65" spans="4:8" ht="13.5" customHeight="1" x14ac:dyDescent="0.15">
      <c r="D65" s="650" t="s">
        <v>211</v>
      </c>
      <c r="E65" s="651"/>
      <c r="F65" s="656"/>
      <c r="G65" s="657"/>
      <c r="H65" s="658"/>
    </row>
    <row r="66" spans="4:8" ht="13.5" customHeight="1" x14ac:dyDescent="0.15">
      <c r="D66" s="652"/>
      <c r="E66" s="653"/>
      <c r="F66" s="659"/>
      <c r="G66" s="660"/>
      <c r="H66" s="661"/>
    </row>
    <row r="67" spans="4:8" ht="13.5" customHeight="1" x14ac:dyDescent="0.15">
      <c r="D67" s="652"/>
      <c r="E67" s="653"/>
      <c r="F67" s="659"/>
      <c r="G67" s="660"/>
      <c r="H67" s="661"/>
    </row>
    <row r="68" spans="4:8" ht="13.5" customHeight="1" x14ac:dyDescent="0.15">
      <c r="D68" s="652"/>
      <c r="E68" s="653"/>
      <c r="F68" s="659"/>
      <c r="G68" s="660"/>
      <c r="H68" s="661"/>
    </row>
    <row r="69" spans="4:8" ht="13.5" customHeight="1" x14ac:dyDescent="0.15">
      <c r="D69" s="652"/>
      <c r="E69" s="653"/>
      <c r="F69" s="659"/>
      <c r="G69" s="660"/>
      <c r="H69" s="661"/>
    </row>
    <row r="70" spans="4:8" ht="13.5" customHeight="1" x14ac:dyDescent="0.15">
      <c r="D70" s="652"/>
      <c r="E70" s="653"/>
      <c r="F70" s="659"/>
      <c r="G70" s="660"/>
      <c r="H70" s="661"/>
    </row>
    <row r="71" spans="4:8" ht="13.5" customHeight="1" x14ac:dyDescent="0.15">
      <c r="D71" s="652"/>
      <c r="E71" s="653"/>
      <c r="F71" s="659"/>
      <c r="G71" s="660"/>
      <c r="H71" s="661"/>
    </row>
    <row r="72" spans="4:8" ht="13.5" customHeight="1" x14ac:dyDescent="0.15">
      <c r="D72" s="654"/>
      <c r="E72" s="655"/>
      <c r="F72" s="662"/>
      <c r="G72" s="663"/>
      <c r="H72" s="664"/>
    </row>
    <row r="73" spans="4:8" ht="13.5" customHeight="1" x14ac:dyDescent="0.15">
      <c r="D73" s="650" t="s">
        <v>212</v>
      </c>
      <c r="E73" s="651"/>
      <c r="F73" s="656"/>
      <c r="G73" s="657"/>
      <c r="H73" s="658"/>
    </row>
    <row r="74" spans="4:8" ht="13.5" customHeight="1" x14ac:dyDescent="0.15">
      <c r="D74" s="652"/>
      <c r="E74" s="653"/>
      <c r="F74" s="659"/>
      <c r="G74" s="660"/>
      <c r="H74" s="661"/>
    </row>
    <row r="75" spans="4:8" ht="13.5" customHeight="1" x14ac:dyDescent="0.15">
      <c r="D75" s="652"/>
      <c r="E75" s="653"/>
      <c r="F75" s="659"/>
      <c r="G75" s="660"/>
      <c r="H75" s="661"/>
    </row>
    <row r="76" spans="4:8" ht="13.5" customHeight="1" x14ac:dyDescent="0.15">
      <c r="D76" s="652"/>
      <c r="E76" s="653"/>
      <c r="F76" s="659"/>
      <c r="G76" s="660"/>
      <c r="H76" s="661"/>
    </row>
    <row r="77" spans="4:8" ht="13.5" customHeight="1" x14ac:dyDescent="0.15">
      <c r="D77" s="652"/>
      <c r="E77" s="653"/>
      <c r="F77" s="659"/>
      <c r="G77" s="660"/>
      <c r="H77" s="661"/>
    </row>
    <row r="78" spans="4:8" ht="13.5" customHeight="1" x14ac:dyDescent="0.15">
      <c r="D78" s="652"/>
      <c r="E78" s="653"/>
      <c r="F78" s="659"/>
      <c r="G78" s="660"/>
      <c r="H78" s="661"/>
    </row>
    <row r="79" spans="4:8" ht="13.5" customHeight="1" x14ac:dyDescent="0.15">
      <c r="D79" s="652"/>
      <c r="E79" s="653"/>
      <c r="F79" s="659"/>
      <c r="G79" s="660"/>
      <c r="H79" s="661"/>
    </row>
    <row r="80" spans="4:8" ht="13.5" customHeight="1" x14ac:dyDescent="0.15">
      <c r="D80" s="654"/>
      <c r="E80" s="655"/>
      <c r="F80" s="662"/>
      <c r="G80" s="663"/>
      <c r="H80" s="664"/>
    </row>
    <row r="81" spans="4:8" x14ac:dyDescent="0.15">
      <c r="D81" s="649"/>
      <c r="E81" s="649"/>
      <c r="F81" s="649"/>
      <c r="G81" s="649"/>
      <c r="H81" s="649"/>
    </row>
    <row r="82" spans="4:8" x14ac:dyDescent="0.15">
      <c r="D82" s="649"/>
      <c r="E82" s="649"/>
      <c r="F82" s="649"/>
      <c r="G82" s="649"/>
      <c r="H82" s="649"/>
    </row>
  </sheetData>
  <mergeCells count="60">
    <mergeCell ref="D81:E82"/>
    <mergeCell ref="F81:H82"/>
    <mergeCell ref="D62:E63"/>
    <mergeCell ref="F62:H63"/>
    <mergeCell ref="D65:E72"/>
    <mergeCell ref="F65:H72"/>
    <mergeCell ref="D73:E80"/>
    <mergeCell ref="F73:H80"/>
    <mergeCell ref="D56:E57"/>
    <mergeCell ref="F56:H57"/>
    <mergeCell ref="D58:E59"/>
    <mergeCell ref="F58:H59"/>
    <mergeCell ref="D60:E61"/>
    <mergeCell ref="F60:H61"/>
    <mergeCell ref="F48:H49"/>
    <mergeCell ref="D52:E53"/>
    <mergeCell ref="F52:H53"/>
    <mergeCell ref="D54:E55"/>
    <mergeCell ref="F54:H55"/>
    <mergeCell ref="D50:E51"/>
    <mergeCell ref="F50:H51"/>
    <mergeCell ref="C18:C41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41:G41"/>
    <mergeCell ref="D46:E47"/>
    <mergeCell ref="F46:H47"/>
    <mergeCell ref="D48:E49"/>
    <mergeCell ref="BE4:BE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AS4:AS5"/>
    <mergeCell ref="C1:G1"/>
    <mergeCell ref="C2:G2"/>
    <mergeCell ref="C3:G3"/>
    <mergeCell ref="C4:C5"/>
    <mergeCell ref="D4:D5"/>
    <mergeCell ref="E4:E5"/>
    <mergeCell ref="F4:G5"/>
    <mergeCell ref="AM4:AM5"/>
    <mergeCell ref="AN4:AN5"/>
    <mergeCell ref="AO4:AO5"/>
    <mergeCell ref="AQ4:AQ5"/>
    <mergeCell ref="AR4:AR5"/>
  </mergeCells>
  <phoneticPr fontId="4"/>
  <printOptions horizontalCentered="1" verticalCentered="1"/>
  <pageMargins left="0" right="0" top="0" bottom="0" header="0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49CC-2B61-4649-B699-54522CAD8E3F}">
  <sheetPr>
    <pageSetUpPr fitToPage="1"/>
  </sheetPr>
  <dimension ref="A1:AL32"/>
  <sheetViews>
    <sheetView zoomScale="40" zoomScaleNormal="40" workbookViewId="0">
      <selection activeCell="F3" sqref="F3:AG3"/>
    </sheetView>
  </sheetViews>
  <sheetFormatPr defaultRowHeight="18.75" x14ac:dyDescent="0.15"/>
  <cols>
    <col min="1" max="16384" width="9" style="549"/>
  </cols>
  <sheetData>
    <row r="1" spans="1:38" ht="48.75" customHeight="1" thickBot="1" x14ac:dyDescent="0.2">
      <c r="A1" s="696" t="s">
        <v>270</v>
      </c>
      <c r="B1" s="697"/>
      <c r="C1" s="697"/>
      <c r="D1" s="697"/>
      <c r="E1" s="698"/>
      <c r="F1" s="619" t="s">
        <v>269</v>
      </c>
      <c r="G1" s="619" t="s">
        <v>269</v>
      </c>
      <c r="H1" s="619" t="s">
        <v>269</v>
      </c>
      <c r="I1" s="617"/>
      <c r="J1" s="616"/>
      <c r="K1" s="626"/>
      <c r="L1" s="617"/>
      <c r="M1" s="617"/>
      <c r="N1" s="614"/>
      <c r="O1" s="618"/>
      <c r="P1" s="614"/>
      <c r="Q1" s="617"/>
      <c r="R1" s="626"/>
      <c r="S1" s="617" t="s">
        <v>5</v>
      </c>
      <c r="T1" s="617"/>
      <c r="U1" s="614"/>
      <c r="V1" s="618"/>
      <c r="W1" s="617"/>
      <c r="X1" s="617"/>
      <c r="Y1" s="616"/>
      <c r="Z1" s="617"/>
      <c r="AA1" s="616"/>
      <c r="AB1" s="614"/>
      <c r="AC1" s="618"/>
      <c r="AD1" s="617"/>
      <c r="AE1" s="614" t="s">
        <v>269</v>
      </c>
      <c r="AF1" s="616"/>
      <c r="AG1" s="625"/>
      <c r="AH1" s="625"/>
      <c r="AI1" s="614"/>
      <c r="AJ1" s="618"/>
    </row>
    <row r="2" spans="1:38" ht="48.75" customHeight="1" thickBot="1" x14ac:dyDescent="0.2">
      <c r="A2" s="699" t="s">
        <v>144</v>
      </c>
      <c r="B2" s="700"/>
      <c r="C2" s="700"/>
      <c r="D2" s="700"/>
      <c r="E2" s="701"/>
      <c r="F2" s="624"/>
      <c r="G2" s="621"/>
      <c r="H2" s="621"/>
      <c r="I2" s="622"/>
      <c r="J2" s="615"/>
      <c r="K2" s="623"/>
      <c r="L2" s="615"/>
      <c r="M2" s="615"/>
      <c r="N2" s="621"/>
      <c r="O2" s="621"/>
      <c r="P2" s="621"/>
      <c r="Q2" s="615"/>
      <c r="R2" s="623"/>
      <c r="S2" s="615"/>
      <c r="T2" s="615"/>
      <c r="U2" s="621"/>
      <c r="V2" s="621"/>
      <c r="W2" s="615"/>
      <c r="X2" s="615"/>
      <c r="Y2" s="615"/>
      <c r="Z2" s="615"/>
      <c r="AA2" s="615"/>
      <c r="AB2" s="621"/>
      <c r="AC2" s="621"/>
      <c r="AD2" s="615"/>
      <c r="AE2" s="621"/>
      <c r="AF2" s="615"/>
      <c r="AG2" s="622"/>
      <c r="AH2" s="622"/>
      <c r="AI2" s="621"/>
      <c r="AJ2" s="620"/>
    </row>
    <row r="3" spans="1:38" ht="48.75" customHeight="1" thickBot="1" x14ac:dyDescent="0.2">
      <c r="A3" s="702" t="s">
        <v>145</v>
      </c>
      <c r="B3" s="703"/>
      <c r="C3" s="703"/>
      <c r="D3" s="703"/>
      <c r="E3" s="704"/>
      <c r="F3" s="525" t="s">
        <v>6</v>
      </c>
      <c r="G3" s="517"/>
      <c r="H3" s="484" t="s">
        <v>4</v>
      </c>
      <c r="I3" s="484" t="s">
        <v>260</v>
      </c>
      <c r="J3" s="483" t="s">
        <v>4</v>
      </c>
      <c r="K3" s="483" t="s">
        <v>260</v>
      </c>
      <c r="L3" s="483" t="s">
        <v>260</v>
      </c>
      <c r="M3" s="483" t="s">
        <v>6</v>
      </c>
      <c r="N3" s="517"/>
      <c r="O3" s="484" t="s">
        <v>4</v>
      </c>
      <c r="P3" s="484" t="s">
        <v>4</v>
      </c>
      <c r="Q3" s="483" t="s">
        <v>4</v>
      </c>
      <c r="R3" s="483" t="s">
        <v>6</v>
      </c>
      <c r="S3" s="483" t="s">
        <v>6</v>
      </c>
      <c r="T3" s="483" t="s">
        <v>6</v>
      </c>
      <c r="U3" s="517"/>
      <c r="V3" s="484" t="s">
        <v>4</v>
      </c>
      <c r="W3" s="490" t="s">
        <v>4</v>
      </c>
      <c r="X3" s="490" t="s">
        <v>4</v>
      </c>
      <c r="Y3" s="490" t="s">
        <v>6</v>
      </c>
      <c r="Z3" s="490" t="s">
        <v>6</v>
      </c>
      <c r="AA3" s="490" t="s">
        <v>6</v>
      </c>
      <c r="AB3" s="484" t="s">
        <v>260</v>
      </c>
      <c r="AC3" s="484" t="s">
        <v>260</v>
      </c>
      <c r="AD3" s="490" t="s">
        <v>4</v>
      </c>
      <c r="AE3" s="484" t="s">
        <v>4</v>
      </c>
      <c r="AF3" s="490" t="s">
        <v>6</v>
      </c>
      <c r="AG3" s="490" t="s">
        <v>6</v>
      </c>
      <c r="AH3" s="615"/>
      <c r="AI3" s="614"/>
      <c r="AJ3" s="614"/>
      <c r="AL3" s="613"/>
    </row>
    <row r="4" spans="1:38" ht="48.75" customHeight="1" x14ac:dyDescent="0.15">
      <c r="A4" s="705" t="s">
        <v>151</v>
      </c>
      <c r="B4" s="707" t="s">
        <v>12</v>
      </c>
      <c r="C4" s="709" t="s">
        <v>152</v>
      </c>
      <c r="D4" s="707" t="s">
        <v>153</v>
      </c>
      <c r="E4" s="711"/>
      <c r="F4" s="590">
        <v>1</v>
      </c>
      <c r="G4" s="587">
        <v>2</v>
      </c>
      <c r="H4" s="587">
        <v>3</v>
      </c>
      <c r="I4" s="612">
        <v>4</v>
      </c>
      <c r="J4" s="589">
        <v>5</v>
      </c>
      <c r="K4" s="589">
        <v>6</v>
      </c>
      <c r="L4" s="589">
        <v>7</v>
      </c>
      <c r="M4" s="589">
        <v>8</v>
      </c>
      <c r="N4" s="587">
        <v>9</v>
      </c>
      <c r="O4" s="587">
        <v>10</v>
      </c>
      <c r="P4" s="587">
        <v>11</v>
      </c>
      <c r="Q4" s="589">
        <v>12</v>
      </c>
      <c r="R4" s="589">
        <v>13</v>
      </c>
      <c r="S4" s="589">
        <v>14</v>
      </c>
      <c r="T4" s="589">
        <v>15</v>
      </c>
      <c r="U4" s="587">
        <v>16</v>
      </c>
      <c r="V4" s="587">
        <v>17</v>
      </c>
      <c r="W4" s="589">
        <v>18</v>
      </c>
      <c r="X4" s="589">
        <v>19</v>
      </c>
      <c r="Y4" s="589">
        <v>20</v>
      </c>
      <c r="Z4" s="589">
        <v>21</v>
      </c>
      <c r="AA4" s="589">
        <v>22</v>
      </c>
      <c r="AB4" s="587">
        <v>23</v>
      </c>
      <c r="AC4" s="587">
        <v>24</v>
      </c>
      <c r="AD4" s="589">
        <v>25</v>
      </c>
      <c r="AE4" s="587">
        <v>26</v>
      </c>
      <c r="AF4" s="589">
        <v>27</v>
      </c>
      <c r="AG4" s="612">
        <v>28</v>
      </c>
      <c r="AH4" s="612">
        <v>29</v>
      </c>
      <c r="AI4" s="587">
        <v>30</v>
      </c>
      <c r="AJ4" s="586">
        <v>31</v>
      </c>
    </row>
    <row r="5" spans="1:38" ht="48.75" customHeight="1" thickBot="1" x14ac:dyDescent="0.2">
      <c r="A5" s="706"/>
      <c r="B5" s="708"/>
      <c r="C5" s="710"/>
      <c r="D5" s="708"/>
      <c r="E5" s="712"/>
      <c r="F5" s="584" t="s">
        <v>268</v>
      </c>
      <c r="G5" s="561" t="s">
        <v>14</v>
      </c>
      <c r="H5" s="561" t="s">
        <v>163</v>
      </c>
      <c r="I5" s="611" t="s">
        <v>164</v>
      </c>
      <c r="J5" s="611" t="s">
        <v>165</v>
      </c>
      <c r="K5" s="611" t="s">
        <v>166</v>
      </c>
      <c r="L5" s="611" t="s">
        <v>160</v>
      </c>
      <c r="M5" s="611" t="s">
        <v>161</v>
      </c>
      <c r="N5" s="561" t="s">
        <v>162</v>
      </c>
      <c r="O5" s="561" t="s">
        <v>163</v>
      </c>
      <c r="P5" s="561" t="s">
        <v>164</v>
      </c>
      <c r="Q5" s="611" t="s">
        <v>165</v>
      </c>
      <c r="R5" s="611" t="s">
        <v>166</v>
      </c>
      <c r="S5" s="611" t="s">
        <v>160</v>
      </c>
      <c r="T5" s="611" t="s">
        <v>161</v>
      </c>
      <c r="U5" s="561" t="s">
        <v>162</v>
      </c>
      <c r="V5" s="561" t="s">
        <v>163</v>
      </c>
      <c r="W5" s="611" t="s">
        <v>164</v>
      </c>
      <c r="X5" s="611" t="s">
        <v>165</v>
      </c>
      <c r="Y5" s="611" t="s">
        <v>166</v>
      </c>
      <c r="Z5" s="611" t="s">
        <v>160</v>
      </c>
      <c r="AA5" s="611" t="s">
        <v>161</v>
      </c>
      <c r="AB5" s="561" t="s">
        <v>162</v>
      </c>
      <c r="AC5" s="561" t="s">
        <v>163</v>
      </c>
      <c r="AD5" s="611" t="s">
        <v>164</v>
      </c>
      <c r="AE5" s="561" t="s">
        <v>165</v>
      </c>
      <c r="AF5" s="611" t="s">
        <v>166</v>
      </c>
      <c r="AG5" s="611" t="s">
        <v>160</v>
      </c>
      <c r="AH5" s="611" t="s">
        <v>161</v>
      </c>
      <c r="AI5" s="561" t="s">
        <v>162</v>
      </c>
      <c r="AJ5" s="560" t="s">
        <v>163</v>
      </c>
    </row>
    <row r="6" spans="1:38" ht="48.75" customHeight="1" x14ac:dyDescent="0.15">
      <c r="A6" s="579" t="s">
        <v>168</v>
      </c>
      <c r="B6" s="436" t="s">
        <v>135</v>
      </c>
      <c r="C6" s="610" t="s">
        <v>167</v>
      </c>
      <c r="D6" s="438" t="s">
        <v>25</v>
      </c>
      <c r="E6" s="497" t="s">
        <v>169</v>
      </c>
      <c r="F6" s="584" t="s">
        <v>122</v>
      </c>
      <c r="G6" s="561" t="s">
        <v>122</v>
      </c>
      <c r="H6" s="561" t="s">
        <v>122</v>
      </c>
      <c r="I6" s="562"/>
      <c r="J6" s="562" t="s">
        <v>26</v>
      </c>
      <c r="K6" s="562"/>
      <c r="L6" s="562"/>
      <c r="M6" s="562" t="s">
        <v>122</v>
      </c>
      <c r="N6" s="561"/>
      <c r="O6" s="561"/>
      <c r="P6" s="561"/>
      <c r="Q6" s="562"/>
      <c r="R6" s="562"/>
      <c r="S6" s="603" t="s">
        <v>122</v>
      </c>
      <c r="T6" s="562" t="s">
        <v>122</v>
      </c>
      <c r="U6" s="561"/>
      <c r="V6" s="561"/>
      <c r="W6" s="562"/>
      <c r="X6" s="562"/>
      <c r="Y6" s="562"/>
      <c r="Z6" s="562"/>
      <c r="AA6" s="562" t="s">
        <v>122</v>
      </c>
      <c r="AB6" s="561"/>
      <c r="AC6" s="561"/>
      <c r="AD6" s="562"/>
      <c r="AE6" s="561" t="s">
        <v>122</v>
      </c>
      <c r="AF6" s="562"/>
      <c r="AG6" s="562"/>
      <c r="AH6" s="562" t="s">
        <v>122</v>
      </c>
      <c r="AI6" s="561"/>
      <c r="AJ6" s="560"/>
    </row>
    <row r="7" spans="1:38" ht="48.75" customHeight="1" x14ac:dyDescent="0.15">
      <c r="A7" s="559" t="s">
        <v>168</v>
      </c>
      <c r="B7" s="382" t="s">
        <v>84</v>
      </c>
      <c r="C7" s="585" t="s">
        <v>167</v>
      </c>
      <c r="D7" s="384" t="s">
        <v>214</v>
      </c>
      <c r="E7" s="498" t="s">
        <v>169</v>
      </c>
      <c r="F7" s="584" t="s">
        <v>122</v>
      </c>
      <c r="G7" s="561" t="s">
        <v>122</v>
      </c>
      <c r="H7" s="561" t="s">
        <v>122</v>
      </c>
      <c r="I7" s="562"/>
      <c r="J7" s="562"/>
      <c r="K7" s="562" t="s">
        <v>122</v>
      </c>
      <c r="L7" s="562"/>
      <c r="M7" s="562"/>
      <c r="N7" s="609" t="s">
        <v>267</v>
      </c>
      <c r="O7" s="609" t="s">
        <v>266</v>
      </c>
      <c r="P7" s="609" t="s">
        <v>266</v>
      </c>
      <c r="Q7" s="562" t="s">
        <v>122</v>
      </c>
      <c r="R7" s="562" t="s">
        <v>122</v>
      </c>
      <c r="S7" s="562"/>
      <c r="T7" s="562"/>
      <c r="U7" s="607"/>
      <c r="V7" s="561"/>
      <c r="W7" s="562"/>
      <c r="X7" s="562"/>
      <c r="Y7" s="562" t="s">
        <v>122</v>
      </c>
      <c r="Z7" s="562" t="s">
        <v>122</v>
      </c>
      <c r="AA7" s="562"/>
      <c r="AB7" s="561"/>
      <c r="AC7" s="561"/>
      <c r="AD7" s="562"/>
      <c r="AE7" s="561" t="s">
        <v>122</v>
      </c>
      <c r="AF7" s="562"/>
      <c r="AG7" s="562" t="s">
        <v>122</v>
      </c>
      <c r="AH7" s="562"/>
      <c r="AI7" s="561"/>
      <c r="AJ7" s="608"/>
    </row>
    <row r="8" spans="1:38" ht="48.75" customHeight="1" x14ac:dyDescent="0.15">
      <c r="A8" s="559" t="s">
        <v>168</v>
      </c>
      <c r="B8" s="382" t="s">
        <v>174</v>
      </c>
      <c r="C8" s="585" t="s">
        <v>167</v>
      </c>
      <c r="D8" s="391" t="s">
        <v>170</v>
      </c>
      <c r="E8" s="410" t="s">
        <v>215</v>
      </c>
      <c r="F8" s="584" t="s">
        <v>122</v>
      </c>
      <c r="G8" s="561" t="s">
        <v>122</v>
      </c>
      <c r="H8" s="561" t="s">
        <v>122</v>
      </c>
      <c r="I8" s="606" t="s">
        <v>266</v>
      </c>
      <c r="J8" s="562"/>
      <c r="K8" s="605"/>
      <c r="L8" s="562" t="s">
        <v>122</v>
      </c>
      <c r="M8" s="562"/>
      <c r="N8" s="561"/>
      <c r="O8" s="561"/>
      <c r="P8" s="561"/>
      <c r="Q8" s="562"/>
      <c r="R8" s="565"/>
      <c r="S8" s="562" t="s">
        <v>122</v>
      </c>
      <c r="T8" s="562"/>
      <c r="U8" s="607" t="s">
        <v>266</v>
      </c>
      <c r="V8" s="561"/>
      <c r="W8" s="562" t="s">
        <v>122</v>
      </c>
      <c r="X8" s="562" t="s">
        <v>122</v>
      </c>
      <c r="Y8" s="565"/>
      <c r="Z8" s="562"/>
      <c r="AA8" s="562"/>
      <c r="AB8" s="561"/>
      <c r="AC8" s="561"/>
      <c r="AD8" s="606"/>
      <c r="AE8" s="561" t="s">
        <v>122</v>
      </c>
      <c r="AF8" s="562"/>
      <c r="AG8" s="605"/>
      <c r="AH8" s="562" t="s">
        <v>122</v>
      </c>
      <c r="AI8" s="561"/>
      <c r="AJ8" s="560"/>
    </row>
    <row r="9" spans="1:38" ht="48.75" customHeight="1" x14ac:dyDescent="0.15">
      <c r="A9" s="559" t="s">
        <v>168</v>
      </c>
      <c r="B9" s="382" t="s">
        <v>80</v>
      </c>
      <c r="C9" s="585" t="s">
        <v>167</v>
      </c>
      <c r="D9" s="394" t="s">
        <v>265</v>
      </c>
      <c r="E9" s="602" t="s">
        <v>264</v>
      </c>
      <c r="F9" s="584" t="s">
        <v>122</v>
      </c>
      <c r="G9" s="561" t="s">
        <v>122</v>
      </c>
      <c r="H9" s="561" t="s">
        <v>122</v>
      </c>
      <c r="I9" s="603" t="s">
        <v>122</v>
      </c>
      <c r="J9" s="562"/>
      <c r="K9" s="562"/>
      <c r="L9" s="562"/>
      <c r="M9" s="562"/>
      <c r="N9" s="561"/>
      <c r="O9" s="561"/>
      <c r="P9" s="561"/>
      <c r="Q9" s="562" t="s">
        <v>122</v>
      </c>
      <c r="R9" s="562"/>
      <c r="S9" s="562"/>
      <c r="T9" s="562"/>
      <c r="U9" s="561"/>
      <c r="V9" s="561"/>
      <c r="W9" s="562"/>
      <c r="X9" s="562" t="s">
        <v>122</v>
      </c>
      <c r="Y9" s="562"/>
      <c r="Z9" s="562"/>
      <c r="AA9" s="562"/>
      <c r="AB9" s="561"/>
      <c r="AC9" s="561"/>
      <c r="AD9" s="603" t="s">
        <v>122</v>
      </c>
      <c r="AE9" s="604" t="s">
        <v>122</v>
      </c>
      <c r="AF9" s="603" t="s">
        <v>122</v>
      </c>
      <c r="AG9" s="603" t="s">
        <v>122</v>
      </c>
      <c r="AH9" s="562"/>
      <c r="AI9" s="561"/>
      <c r="AJ9" s="560"/>
    </row>
    <row r="10" spans="1:38" ht="48.75" customHeight="1" x14ac:dyDescent="0.15">
      <c r="A10" s="559" t="s">
        <v>168</v>
      </c>
      <c r="B10" s="382" t="s">
        <v>216</v>
      </c>
      <c r="C10" s="585" t="s">
        <v>167</v>
      </c>
      <c r="D10" s="394" t="s">
        <v>217</v>
      </c>
      <c r="E10" s="602"/>
      <c r="F10" s="584" t="s">
        <v>99</v>
      </c>
      <c r="G10" s="561" t="s">
        <v>99</v>
      </c>
      <c r="H10" s="561" t="s">
        <v>99</v>
      </c>
      <c r="I10" s="562" t="s">
        <v>122</v>
      </c>
      <c r="J10" s="562" t="s">
        <v>122</v>
      </c>
      <c r="K10" s="562" t="s">
        <v>122</v>
      </c>
      <c r="L10" s="562" t="s">
        <v>122</v>
      </c>
      <c r="M10" s="562" t="s">
        <v>122</v>
      </c>
      <c r="N10" s="561" t="s">
        <v>122</v>
      </c>
      <c r="O10" s="561" t="s">
        <v>122</v>
      </c>
      <c r="P10" s="561" t="s">
        <v>122</v>
      </c>
      <c r="Q10" s="562" t="s">
        <v>122</v>
      </c>
      <c r="R10" s="562" t="s">
        <v>122</v>
      </c>
      <c r="S10" s="562" t="s">
        <v>122</v>
      </c>
      <c r="T10" s="562" t="s">
        <v>122</v>
      </c>
      <c r="U10" s="561" t="s">
        <v>122</v>
      </c>
      <c r="V10" s="561" t="s">
        <v>122</v>
      </c>
      <c r="W10" s="562" t="s">
        <v>122</v>
      </c>
      <c r="X10" s="562" t="s">
        <v>122</v>
      </c>
      <c r="Y10" s="562" t="s">
        <v>122</v>
      </c>
      <c r="Z10" s="562" t="s">
        <v>122</v>
      </c>
      <c r="AA10" s="562" t="s">
        <v>122</v>
      </c>
      <c r="AB10" s="561" t="s">
        <v>122</v>
      </c>
      <c r="AC10" s="561" t="s">
        <v>122</v>
      </c>
      <c r="AD10" s="562" t="s">
        <v>122</v>
      </c>
      <c r="AE10" s="561" t="s">
        <v>122</v>
      </c>
      <c r="AF10" s="562" t="s">
        <v>122</v>
      </c>
      <c r="AG10" s="562" t="s">
        <v>122</v>
      </c>
      <c r="AH10" s="562" t="s">
        <v>122</v>
      </c>
      <c r="AI10" s="561" t="s">
        <v>122</v>
      </c>
      <c r="AJ10" s="560" t="s">
        <v>122</v>
      </c>
    </row>
    <row r="11" spans="1:38" ht="48.75" customHeight="1" thickBot="1" x14ac:dyDescent="0.2">
      <c r="A11" s="601" t="s">
        <v>168</v>
      </c>
      <c r="B11" s="600" t="s">
        <v>218</v>
      </c>
      <c r="C11" s="599" t="s">
        <v>167</v>
      </c>
      <c r="D11" s="598" t="s">
        <v>217</v>
      </c>
      <c r="E11" s="597"/>
      <c r="F11" s="596"/>
      <c r="G11" s="594"/>
      <c r="H11" s="594"/>
      <c r="I11" s="595" t="s">
        <v>122</v>
      </c>
      <c r="J11" s="595" t="s">
        <v>122</v>
      </c>
      <c r="K11" s="595" t="s">
        <v>122</v>
      </c>
      <c r="L11" s="595" t="s">
        <v>122</v>
      </c>
      <c r="M11" s="595" t="s">
        <v>122</v>
      </c>
      <c r="N11" s="594" t="s">
        <v>122</v>
      </c>
      <c r="O11" s="594" t="s">
        <v>122</v>
      </c>
      <c r="P11" s="594" t="s">
        <v>122</v>
      </c>
      <c r="Q11" s="595" t="s">
        <v>122</v>
      </c>
      <c r="R11" s="595" t="s">
        <v>122</v>
      </c>
      <c r="S11" s="595" t="s">
        <v>122</v>
      </c>
      <c r="T11" s="595" t="s">
        <v>122</v>
      </c>
      <c r="U11" s="594" t="s">
        <v>122</v>
      </c>
      <c r="V11" s="594" t="s">
        <v>122</v>
      </c>
      <c r="W11" s="595" t="s">
        <v>122</v>
      </c>
      <c r="X11" s="595" t="s">
        <v>122</v>
      </c>
      <c r="Y11" s="595" t="s">
        <v>122</v>
      </c>
      <c r="Z11" s="595" t="s">
        <v>122</v>
      </c>
      <c r="AA11" s="595" t="s">
        <v>122</v>
      </c>
      <c r="AB11" s="594" t="s">
        <v>122</v>
      </c>
      <c r="AC11" s="594" t="s">
        <v>122</v>
      </c>
      <c r="AD11" s="595" t="s">
        <v>122</v>
      </c>
      <c r="AE11" s="594" t="s">
        <v>122</v>
      </c>
      <c r="AF11" s="595" t="s">
        <v>122</v>
      </c>
      <c r="AG11" s="595" t="s">
        <v>122</v>
      </c>
      <c r="AH11" s="595" t="s">
        <v>122</v>
      </c>
      <c r="AI11" s="594" t="s">
        <v>122</v>
      </c>
      <c r="AJ11" s="593" t="s">
        <v>122</v>
      </c>
    </row>
    <row r="12" spans="1:38" ht="48.75" customHeight="1" x14ac:dyDescent="0.15">
      <c r="A12" s="592"/>
      <c r="B12" s="506"/>
      <c r="C12" s="591"/>
      <c r="D12" s="508" t="s">
        <v>117</v>
      </c>
      <c r="E12" s="509" t="s">
        <v>22</v>
      </c>
      <c r="F12" s="590"/>
      <c r="G12" s="587"/>
      <c r="H12" s="587"/>
      <c r="I12" s="588" t="s">
        <v>29</v>
      </c>
      <c r="J12" s="589" t="s">
        <v>122</v>
      </c>
      <c r="K12" s="589" t="s">
        <v>122</v>
      </c>
      <c r="L12" s="589" t="s">
        <v>122</v>
      </c>
      <c r="M12" s="589" t="s">
        <v>122</v>
      </c>
      <c r="N12" s="588" t="s">
        <v>261</v>
      </c>
      <c r="O12" s="588" t="s">
        <v>262</v>
      </c>
      <c r="P12" s="588" t="s">
        <v>263</v>
      </c>
      <c r="Q12" s="588" t="s">
        <v>29</v>
      </c>
      <c r="R12" s="588" t="s">
        <v>29</v>
      </c>
      <c r="S12" s="588" t="s">
        <v>29</v>
      </c>
      <c r="T12" s="589" t="s">
        <v>122</v>
      </c>
      <c r="U12" s="587" t="s">
        <v>122</v>
      </c>
      <c r="V12" s="588" t="s">
        <v>97</v>
      </c>
      <c r="W12" s="589" t="s">
        <v>122</v>
      </c>
      <c r="X12" s="588" t="s">
        <v>263</v>
      </c>
      <c r="Y12" s="588" t="s">
        <v>262</v>
      </c>
      <c r="Z12" s="589" t="s">
        <v>122</v>
      </c>
      <c r="AA12" s="589" t="s">
        <v>122</v>
      </c>
      <c r="AB12" s="587" t="s">
        <v>122</v>
      </c>
      <c r="AC12" s="587" t="s">
        <v>122</v>
      </c>
      <c r="AD12" s="588" t="s">
        <v>261</v>
      </c>
      <c r="AE12" s="587" t="s">
        <v>122</v>
      </c>
      <c r="AF12" s="589" t="s">
        <v>122</v>
      </c>
      <c r="AG12" s="588" t="s">
        <v>262</v>
      </c>
      <c r="AH12" s="588" t="s">
        <v>29</v>
      </c>
      <c r="AI12" s="587" t="s">
        <v>122</v>
      </c>
      <c r="AJ12" s="586" t="s">
        <v>122</v>
      </c>
    </row>
    <row r="13" spans="1:38" ht="48.75" customHeight="1" x14ac:dyDescent="0.15">
      <c r="A13" s="559"/>
      <c r="B13" s="382"/>
      <c r="C13" s="585"/>
      <c r="D13" s="391"/>
      <c r="E13" s="410" t="s">
        <v>22</v>
      </c>
      <c r="F13" s="584"/>
      <c r="G13" s="561"/>
      <c r="H13" s="561"/>
      <c r="I13" s="583" t="s">
        <v>261</v>
      </c>
      <c r="J13" s="562" t="s">
        <v>122</v>
      </c>
      <c r="K13" s="562" t="s">
        <v>122</v>
      </c>
      <c r="L13" s="562" t="s">
        <v>122</v>
      </c>
      <c r="M13" s="562" t="s">
        <v>122</v>
      </c>
      <c r="N13" s="561" t="s">
        <v>122</v>
      </c>
      <c r="O13" s="561" t="s">
        <v>122</v>
      </c>
      <c r="P13" s="561" t="s">
        <v>122</v>
      </c>
      <c r="Q13" s="562" t="s">
        <v>122</v>
      </c>
      <c r="R13" s="562" t="s">
        <v>122</v>
      </c>
      <c r="S13" s="562" t="s">
        <v>122</v>
      </c>
      <c r="T13" s="562" t="s">
        <v>122</v>
      </c>
      <c r="U13" s="561" t="s">
        <v>122</v>
      </c>
      <c r="V13" s="561" t="s">
        <v>122</v>
      </c>
      <c r="W13" s="562" t="s">
        <v>122</v>
      </c>
      <c r="X13" s="562" t="s">
        <v>122</v>
      </c>
      <c r="Y13" s="562" t="s">
        <v>122</v>
      </c>
      <c r="Z13" s="562" t="s">
        <v>122</v>
      </c>
      <c r="AA13" s="562" t="s">
        <v>122</v>
      </c>
      <c r="AB13" s="561" t="s">
        <v>122</v>
      </c>
      <c r="AC13" s="561" t="s">
        <v>122</v>
      </c>
      <c r="AD13" s="562" t="s">
        <v>122</v>
      </c>
      <c r="AE13" s="561" t="s">
        <v>122</v>
      </c>
      <c r="AF13" s="562" t="s">
        <v>122</v>
      </c>
      <c r="AG13" s="562" t="s">
        <v>122</v>
      </c>
      <c r="AH13" s="562" t="s">
        <v>122</v>
      </c>
      <c r="AI13" s="561" t="s">
        <v>122</v>
      </c>
      <c r="AJ13" s="560" t="s">
        <v>122</v>
      </c>
    </row>
    <row r="14" spans="1:38" ht="48.75" customHeight="1" thickBot="1" x14ac:dyDescent="0.2">
      <c r="A14" s="582"/>
      <c r="B14" s="511"/>
      <c r="C14" s="581"/>
      <c r="D14" s="513" t="s">
        <v>228</v>
      </c>
      <c r="E14" s="514" t="s">
        <v>22</v>
      </c>
      <c r="F14" s="580"/>
      <c r="G14" s="551"/>
      <c r="H14" s="551"/>
      <c r="I14" s="552" t="s">
        <v>122</v>
      </c>
      <c r="J14" s="552" t="s">
        <v>122</v>
      </c>
      <c r="K14" s="552" t="s">
        <v>122</v>
      </c>
      <c r="L14" s="552" t="s">
        <v>122</v>
      </c>
      <c r="M14" s="552" t="s">
        <v>122</v>
      </c>
      <c r="N14" s="551" t="s">
        <v>122</v>
      </c>
      <c r="O14" s="551" t="s">
        <v>122</v>
      </c>
      <c r="P14" s="551" t="s">
        <v>122</v>
      </c>
      <c r="Q14" s="552" t="s">
        <v>122</v>
      </c>
      <c r="R14" s="552" t="s">
        <v>122</v>
      </c>
      <c r="S14" s="552" t="s">
        <v>122</v>
      </c>
      <c r="T14" s="552" t="s">
        <v>122</v>
      </c>
      <c r="U14" s="551" t="s">
        <v>122</v>
      </c>
      <c r="V14" s="551" t="s">
        <v>122</v>
      </c>
      <c r="W14" s="552" t="s">
        <v>122</v>
      </c>
      <c r="X14" s="552" t="s">
        <v>122</v>
      </c>
      <c r="Y14" s="552" t="s">
        <v>122</v>
      </c>
      <c r="Z14" s="552" t="s">
        <v>122</v>
      </c>
      <c r="AA14" s="552" t="s">
        <v>122</v>
      </c>
      <c r="AB14" s="551" t="s">
        <v>122</v>
      </c>
      <c r="AC14" s="551" t="s">
        <v>122</v>
      </c>
      <c r="AD14" s="552" t="s">
        <v>122</v>
      </c>
      <c r="AE14" s="551" t="s">
        <v>122</v>
      </c>
      <c r="AF14" s="552" t="s">
        <v>122</v>
      </c>
      <c r="AG14" s="552" t="s">
        <v>122</v>
      </c>
      <c r="AH14" s="552" t="s">
        <v>122</v>
      </c>
      <c r="AI14" s="551" t="s">
        <v>122</v>
      </c>
      <c r="AJ14" s="550" t="s">
        <v>122</v>
      </c>
    </row>
    <row r="15" spans="1:38" ht="48.75" customHeight="1" x14ac:dyDescent="0.15">
      <c r="A15" s="579" t="s">
        <v>168</v>
      </c>
      <c r="B15" s="578" t="s">
        <v>219</v>
      </c>
      <c r="C15" s="577" t="s">
        <v>172</v>
      </c>
      <c r="D15" s="576" t="s">
        <v>221</v>
      </c>
      <c r="E15" s="575" t="s">
        <v>222</v>
      </c>
      <c r="F15" s="574" t="s">
        <v>26</v>
      </c>
      <c r="G15" s="573" t="s">
        <v>26</v>
      </c>
      <c r="H15" s="572" t="s">
        <v>26</v>
      </c>
      <c r="I15" s="571" t="s">
        <v>122</v>
      </c>
      <c r="J15" s="571" t="s">
        <v>122</v>
      </c>
      <c r="K15" s="571" t="s">
        <v>122</v>
      </c>
      <c r="L15" s="570" t="s">
        <v>126</v>
      </c>
      <c r="M15" s="570" t="s">
        <v>126</v>
      </c>
      <c r="N15" s="569" t="s">
        <v>122</v>
      </c>
      <c r="O15" s="569" t="s">
        <v>122</v>
      </c>
      <c r="P15" s="569" t="s">
        <v>122</v>
      </c>
      <c r="Q15" s="571" t="s">
        <v>122</v>
      </c>
      <c r="R15" s="570" t="s">
        <v>126</v>
      </c>
      <c r="S15" s="570" t="s">
        <v>126</v>
      </c>
      <c r="T15" s="570" t="s">
        <v>126</v>
      </c>
      <c r="U15" s="569" t="s">
        <v>122</v>
      </c>
      <c r="V15" s="569" t="s">
        <v>122</v>
      </c>
      <c r="W15" s="570" t="s">
        <v>126</v>
      </c>
      <c r="X15" s="570" t="s">
        <v>126</v>
      </c>
      <c r="Y15" s="571" t="s">
        <v>122</v>
      </c>
      <c r="Z15" s="570" t="s">
        <v>126</v>
      </c>
      <c r="AA15" s="570" t="s">
        <v>126</v>
      </c>
      <c r="AB15" s="569" t="s">
        <v>122</v>
      </c>
      <c r="AC15" s="569" t="s">
        <v>122</v>
      </c>
      <c r="AD15" s="571" t="s">
        <v>122</v>
      </c>
      <c r="AE15" s="569" t="s">
        <v>122</v>
      </c>
      <c r="AF15" s="571" t="s">
        <v>122</v>
      </c>
      <c r="AG15" s="570" t="s">
        <v>126</v>
      </c>
      <c r="AH15" s="570" t="s">
        <v>126</v>
      </c>
      <c r="AI15" s="569" t="s">
        <v>122</v>
      </c>
      <c r="AJ15" s="568" t="s">
        <v>122</v>
      </c>
    </row>
    <row r="16" spans="1:38" ht="48.75" customHeight="1" x14ac:dyDescent="0.15">
      <c r="A16" s="559" t="s">
        <v>168</v>
      </c>
      <c r="B16" s="567" t="s">
        <v>46</v>
      </c>
      <c r="C16" s="557" t="s">
        <v>172</v>
      </c>
      <c r="D16" s="556" t="s">
        <v>171</v>
      </c>
      <c r="E16" s="555" t="s">
        <v>225</v>
      </c>
      <c r="F16" s="564" t="s">
        <v>26</v>
      </c>
      <c r="G16" s="563" t="s">
        <v>26</v>
      </c>
      <c r="H16" s="563" t="s">
        <v>26</v>
      </c>
      <c r="I16" s="562" t="s">
        <v>122</v>
      </c>
      <c r="J16" s="565" t="s">
        <v>129</v>
      </c>
      <c r="K16" s="565" t="s">
        <v>129</v>
      </c>
      <c r="L16" s="565" t="s">
        <v>129</v>
      </c>
      <c r="M16" s="565" t="s">
        <v>129</v>
      </c>
      <c r="N16" s="561" t="s">
        <v>122</v>
      </c>
      <c r="O16" s="561" t="s">
        <v>122</v>
      </c>
      <c r="P16" s="561" t="s">
        <v>122</v>
      </c>
      <c r="Q16" s="565" t="s">
        <v>129</v>
      </c>
      <c r="R16" s="565" t="s">
        <v>129</v>
      </c>
      <c r="S16" s="565" t="s">
        <v>129</v>
      </c>
      <c r="T16" s="565" t="s">
        <v>129</v>
      </c>
      <c r="U16" s="561" t="s">
        <v>122</v>
      </c>
      <c r="V16" s="561" t="s">
        <v>122</v>
      </c>
      <c r="W16" s="562" t="s">
        <v>122</v>
      </c>
      <c r="X16" s="565" t="s">
        <v>131</v>
      </c>
      <c r="Y16" s="565" t="s">
        <v>129</v>
      </c>
      <c r="Z16" s="565" t="s">
        <v>131</v>
      </c>
      <c r="AA16" s="565" t="s">
        <v>129</v>
      </c>
      <c r="AB16" s="561" t="s">
        <v>122</v>
      </c>
      <c r="AC16" s="561" t="s">
        <v>122</v>
      </c>
      <c r="AD16" s="562" t="s">
        <v>122</v>
      </c>
      <c r="AE16" s="561" t="s">
        <v>122</v>
      </c>
      <c r="AF16" s="565" t="s">
        <v>129</v>
      </c>
      <c r="AG16" s="565" t="s">
        <v>129</v>
      </c>
      <c r="AH16" s="565" t="s">
        <v>129</v>
      </c>
      <c r="AI16" s="561" t="s">
        <v>122</v>
      </c>
      <c r="AJ16" s="560" t="s">
        <v>122</v>
      </c>
    </row>
    <row r="17" spans="1:36" ht="48.75" customHeight="1" x14ac:dyDescent="0.15">
      <c r="A17" s="559" t="s">
        <v>168</v>
      </c>
      <c r="B17" s="567" t="s">
        <v>74</v>
      </c>
      <c r="C17" s="557" t="s">
        <v>172</v>
      </c>
      <c r="D17" s="556" t="s">
        <v>171</v>
      </c>
      <c r="E17" s="555" t="s">
        <v>224</v>
      </c>
      <c r="F17" s="564" t="s">
        <v>26</v>
      </c>
      <c r="G17" s="563" t="s">
        <v>26</v>
      </c>
      <c r="H17" s="563" t="s">
        <v>26</v>
      </c>
      <c r="I17" s="562" t="s">
        <v>122</v>
      </c>
      <c r="J17" s="562" t="s">
        <v>122</v>
      </c>
      <c r="K17" s="562" t="s">
        <v>122</v>
      </c>
      <c r="L17" s="562" t="s">
        <v>122</v>
      </c>
      <c r="M17" s="562" t="s">
        <v>122</v>
      </c>
      <c r="N17" s="561" t="s">
        <v>122</v>
      </c>
      <c r="O17" s="561" t="s">
        <v>122</v>
      </c>
      <c r="P17" s="561" t="s">
        <v>122</v>
      </c>
      <c r="Q17" s="566" t="s">
        <v>131</v>
      </c>
      <c r="R17" s="565" t="s">
        <v>130</v>
      </c>
      <c r="S17" s="565" t="s">
        <v>131</v>
      </c>
      <c r="T17" s="562" t="s">
        <v>122</v>
      </c>
      <c r="U17" s="563" t="s">
        <v>128</v>
      </c>
      <c r="V17" s="561" t="s">
        <v>122</v>
      </c>
      <c r="W17" s="562" t="s">
        <v>122</v>
      </c>
      <c r="X17" s="566" t="s">
        <v>131</v>
      </c>
      <c r="Y17" s="565" t="s">
        <v>130</v>
      </c>
      <c r="Z17" s="565" t="s">
        <v>131</v>
      </c>
      <c r="AA17" s="562" t="s">
        <v>122</v>
      </c>
      <c r="AB17" s="563" t="s">
        <v>128</v>
      </c>
      <c r="AC17" s="561" t="s">
        <v>122</v>
      </c>
      <c r="AD17" s="562" t="s">
        <v>122</v>
      </c>
      <c r="AE17" s="563" t="s">
        <v>122</v>
      </c>
      <c r="AF17" s="565" t="s">
        <v>130</v>
      </c>
      <c r="AG17" s="565" t="s">
        <v>131</v>
      </c>
      <c r="AH17" s="562" t="s">
        <v>122</v>
      </c>
      <c r="AI17" s="563" t="s">
        <v>128</v>
      </c>
      <c r="AJ17" s="560" t="s">
        <v>122</v>
      </c>
    </row>
    <row r="18" spans="1:36" ht="48.75" customHeight="1" x14ac:dyDescent="0.15">
      <c r="A18" s="559" t="s">
        <v>168</v>
      </c>
      <c r="B18" s="558" t="s">
        <v>220</v>
      </c>
      <c r="C18" s="557" t="s">
        <v>172</v>
      </c>
      <c r="D18" s="556" t="s">
        <v>173</v>
      </c>
      <c r="E18" s="555" t="s">
        <v>223</v>
      </c>
      <c r="F18" s="564" t="s">
        <v>26</v>
      </c>
      <c r="G18" s="563" t="s">
        <v>26</v>
      </c>
      <c r="H18" s="563" t="s">
        <v>26</v>
      </c>
      <c r="I18" s="562" t="s">
        <v>122</v>
      </c>
      <c r="J18" s="562" t="s">
        <v>122</v>
      </c>
      <c r="K18" s="562" t="s">
        <v>122</v>
      </c>
      <c r="L18" s="562" t="s">
        <v>122</v>
      </c>
      <c r="M18" s="562" t="s">
        <v>122</v>
      </c>
      <c r="N18" s="561" t="s">
        <v>128</v>
      </c>
      <c r="O18" s="561" t="s">
        <v>128</v>
      </c>
      <c r="P18" s="561" t="s">
        <v>128</v>
      </c>
      <c r="Q18" s="562" t="s">
        <v>122</v>
      </c>
      <c r="R18" s="562" t="s">
        <v>122</v>
      </c>
      <c r="S18" s="562" t="s">
        <v>122</v>
      </c>
      <c r="T18" s="562" t="s">
        <v>122</v>
      </c>
      <c r="U18" s="561" t="s">
        <v>128</v>
      </c>
      <c r="V18" s="561" t="s">
        <v>128</v>
      </c>
      <c r="W18" s="562" t="s">
        <v>122</v>
      </c>
      <c r="X18" s="562" t="s">
        <v>122</v>
      </c>
      <c r="Y18" s="562" t="s">
        <v>122</v>
      </c>
      <c r="Z18" s="562" t="s">
        <v>122</v>
      </c>
      <c r="AA18" s="562" t="s">
        <v>122</v>
      </c>
      <c r="AB18" s="561" t="s">
        <v>128</v>
      </c>
      <c r="AC18" s="561" t="s">
        <v>128</v>
      </c>
      <c r="AD18" s="562" t="s">
        <v>122</v>
      </c>
      <c r="AE18" s="561" t="s">
        <v>122</v>
      </c>
      <c r="AF18" s="562" t="s">
        <v>122</v>
      </c>
      <c r="AG18" s="562" t="s">
        <v>122</v>
      </c>
      <c r="AH18" s="562" t="s">
        <v>122</v>
      </c>
      <c r="AI18" s="561" t="s">
        <v>128</v>
      </c>
      <c r="AJ18" s="560" t="s">
        <v>128</v>
      </c>
    </row>
    <row r="19" spans="1:36" ht="48.75" customHeight="1" thickBot="1" x14ac:dyDescent="0.2">
      <c r="A19" s="559" t="s">
        <v>168</v>
      </c>
      <c r="B19" s="558" t="s">
        <v>251</v>
      </c>
      <c r="C19" s="557" t="s">
        <v>172</v>
      </c>
      <c r="D19" s="556" t="s">
        <v>173</v>
      </c>
      <c r="E19" s="555" t="s">
        <v>223</v>
      </c>
      <c r="F19" s="554" t="s">
        <v>26</v>
      </c>
      <c r="G19" s="553" t="s">
        <v>26</v>
      </c>
      <c r="H19" s="553" t="s">
        <v>26</v>
      </c>
      <c r="I19" s="552" t="s">
        <v>128</v>
      </c>
      <c r="J19" s="552" t="s">
        <v>128</v>
      </c>
      <c r="K19" s="552" t="s">
        <v>128</v>
      </c>
      <c r="L19" s="552" t="s">
        <v>122</v>
      </c>
      <c r="M19" s="552" t="s">
        <v>122</v>
      </c>
      <c r="N19" s="551" t="s">
        <v>128</v>
      </c>
      <c r="O19" s="551" t="s">
        <v>128</v>
      </c>
      <c r="P19" s="551" t="s">
        <v>122</v>
      </c>
      <c r="Q19" s="552" t="s">
        <v>122</v>
      </c>
      <c r="R19" s="552" t="s">
        <v>122</v>
      </c>
      <c r="S19" s="552" t="s">
        <v>122</v>
      </c>
      <c r="T19" s="552" t="s">
        <v>122</v>
      </c>
      <c r="U19" s="551" t="s">
        <v>122</v>
      </c>
      <c r="V19" s="551" t="s">
        <v>122</v>
      </c>
      <c r="W19" s="552" t="s">
        <v>122</v>
      </c>
      <c r="X19" s="552" t="s">
        <v>122</v>
      </c>
      <c r="Y19" s="552" t="s">
        <v>122</v>
      </c>
      <c r="Z19" s="552" t="s">
        <v>122</v>
      </c>
      <c r="AA19" s="552" t="s">
        <v>122</v>
      </c>
      <c r="AB19" s="551" t="s">
        <v>122</v>
      </c>
      <c r="AC19" s="551" t="s">
        <v>122</v>
      </c>
      <c r="AD19" s="552" t="s">
        <v>122</v>
      </c>
      <c r="AE19" s="551" t="s">
        <v>122</v>
      </c>
      <c r="AF19" s="552" t="s">
        <v>122</v>
      </c>
      <c r="AG19" s="552" t="s">
        <v>122</v>
      </c>
      <c r="AH19" s="552" t="s">
        <v>122</v>
      </c>
      <c r="AI19" s="551" t="s">
        <v>122</v>
      </c>
      <c r="AJ19" s="550" t="s">
        <v>122</v>
      </c>
    </row>
    <row r="21" spans="1:36" ht="12.95" customHeight="1" x14ac:dyDescent="0.15">
      <c r="C21" s="649" t="s">
        <v>126</v>
      </c>
      <c r="D21" s="649"/>
      <c r="E21" s="649" t="s">
        <v>248</v>
      </c>
      <c r="F21" s="649"/>
      <c r="G21" s="649"/>
    </row>
    <row r="22" spans="1:36" ht="12.95" customHeight="1" x14ac:dyDescent="0.15">
      <c r="C22" s="649"/>
      <c r="D22" s="649"/>
      <c r="E22" s="649"/>
      <c r="F22" s="649"/>
      <c r="G22" s="649"/>
    </row>
    <row r="23" spans="1:36" ht="12.95" customHeight="1" x14ac:dyDescent="0.15">
      <c r="C23" s="649" t="s">
        <v>129</v>
      </c>
      <c r="D23" s="649"/>
      <c r="E23" s="649" t="s">
        <v>207</v>
      </c>
      <c r="F23" s="649"/>
      <c r="G23" s="649"/>
    </row>
    <row r="24" spans="1:36" ht="12.95" customHeight="1" x14ac:dyDescent="0.15">
      <c r="C24" s="649"/>
      <c r="D24" s="649"/>
      <c r="E24" s="649"/>
      <c r="F24" s="649"/>
      <c r="G24" s="649"/>
    </row>
    <row r="25" spans="1:36" ht="12.95" customHeight="1" x14ac:dyDescent="0.15">
      <c r="C25" s="649" t="s">
        <v>128</v>
      </c>
      <c r="D25" s="649"/>
      <c r="E25" s="649" t="s">
        <v>205</v>
      </c>
      <c r="F25" s="649"/>
      <c r="G25" s="649"/>
    </row>
    <row r="26" spans="1:36" ht="12.95" customHeight="1" x14ac:dyDescent="0.15">
      <c r="C26" s="649"/>
      <c r="D26" s="649"/>
      <c r="E26" s="649"/>
      <c r="F26" s="649"/>
      <c r="G26" s="649"/>
    </row>
    <row r="27" spans="1:36" ht="12.95" customHeight="1" x14ac:dyDescent="0.15">
      <c r="C27" s="649" t="s">
        <v>130</v>
      </c>
      <c r="D27" s="649"/>
      <c r="E27" s="665" t="s">
        <v>249</v>
      </c>
      <c r="F27" s="665"/>
      <c r="G27" s="665"/>
    </row>
    <row r="28" spans="1:36" ht="12.95" customHeight="1" x14ac:dyDescent="0.15">
      <c r="C28" s="649"/>
      <c r="D28" s="649"/>
      <c r="E28" s="665"/>
      <c r="F28" s="665"/>
      <c r="G28" s="665"/>
    </row>
    <row r="29" spans="1:36" ht="12.95" customHeight="1" x14ac:dyDescent="0.15">
      <c r="C29" s="649" t="s">
        <v>131</v>
      </c>
      <c r="D29" s="649"/>
      <c r="E29" s="649" t="s">
        <v>250</v>
      </c>
      <c r="F29" s="649"/>
      <c r="G29" s="649"/>
    </row>
    <row r="30" spans="1:36" ht="12.95" customHeight="1" x14ac:dyDescent="0.15">
      <c r="C30" s="649"/>
      <c r="D30" s="649"/>
      <c r="E30" s="649"/>
      <c r="F30" s="649"/>
      <c r="G30" s="649"/>
    </row>
    <row r="31" spans="1:36" ht="12.95" customHeight="1" x14ac:dyDescent="0.15">
      <c r="C31" s="649" t="s">
        <v>127</v>
      </c>
      <c r="D31" s="649"/>
      <c r="E31" s="649" t="s">
        <v>207</v>
      </c>
      <c r="F31" s="649"/>
      <c r="G31" s="649"/>
    </row>
    <row r="32" spans="1:36" ht="12.95" customHeight="1" x14ac:dyDescent="0.15">
      <c r="C32" s="649"/>
      <c r="D32" s="649"/>
      <c r="E32" s="649"/>
      <c r="F32" s="649"/>
      <c r="G32" s="649"/>
    </row>
  </sheetData>
  <mergeCells count="19">
    <mergeCell ref="A1:E1"/>
    <mergeCell ref="A2:E2"/>
    <mergeCell ref="A3:E3"/>
    <mergeCell ref="A4:A5"/>
    <mergeCell ref="B4:B5"/>
    <mergeCell ref="C4:C5"/>
    <mergeCell ref="D4:E5"/>
    <mergeCell ref="C21:D22"/>
    <mergeCell ref="E21:G22"/>
    <mergeCell ref="C23:D24"/>
    <mergeCell ref="E23:G24"/>
    <mergeCell ref="C25:D26"/>
    <mergeCell ref="E25:G26"/>
    <mergeCell ref="C27:D28"/>
    <mergeCell ref="E27:G28"/>
    <mergeCell ref="C29:D30"/>
    <mergeCell ref="E29:G30"/>
    <mergeCell ref="C31:D32"/>
    <mergeCell ref="E31:G32"/>
  </mergeCells>
  <phoneticPr fontId="4"/>
  <printOptions horizontalCentered="1" verticalCentered="1"/>
  <pageMargins left="0" right="0" top="0" bottom="0" header="0" footer="0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1D4C-DF9C-4A57-B830-920FEDA074D2}">
  <sheetPr>
    <pageSetUpPr fitToPage="1"/>
  </sheetPr>
  <dimension ref="A1:JC84"/>
  <sheetViews>
    <sheetView view="pageBreakPreview" zoomScale="50" zoomScaleNormal="50" zoomScaleSheetLayoutView="50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A16" sqref="A16"/>
    </sheetView>
  </sheetViews>
  <sheetFormatPr defaultColWidth="2.75" defaultRowHeight="13.5" x14ac:dyDescent="0.15"/>
  <cols>
    <col min="1" max="2" width="6.875" style="361" bestFit="1" customWidth="1"/>
    <col min="3" max="3" width="11.875" style="361" bestFit="1" customWidth="1"/>
    <col min="4" max="4" width="20.375" style="361" bestFit="1" customWidth="1"/>
    <col min="5" max="5" width="15.625" style="361" bestFit="1" customWidth="1"/>
    <col min="6" max="6" width="15.375" style="361" customWidth="1"/>
    <col min="7" max="7" width="18.5" style="361" customWidth="1"/>
    <col min="8" max="37" width="6.25" style="361" customWidth="1"/>
    <col min="38" max="38" width="7.25" style="361" bestFit="1" customWidth="1"/>
    <col min="39" max="39" width="8" style="361" customWidth="1"/>
    <col min="40" max="40" width="3.625" style="361" bestFit="1" customWidth="1"/>
    <col min="41" max="41" width="8" style="361" customWidth="1"/>
    <col min="42" max="42" width="4.875" style="361" hidden="1" customWidth="1"/>
    <col min="43" max="43" width="8.5" style="361" bestFit="1" customWidth="1"/>
    <col min="44" max="44" width="4.375" style="361" bestFit="1" customWidth="1"/>
    <col min="45" max="45" width="3.625" style="361" customWidth="1"/>
    <col min="46" max="46" width="3.375" style="361" bestFit="1" customWidth="1"/>
    <col min="47" max="47" width="5.375" style="361" bestFit="1" customWidth="1"/>
    <col min="48" max="48" width="3.375" style="361" bestFit="1" customWidth="1"/>
    <col min="49" max="49" width="3.625" style="361" customWidth="1"/>
    <col min="50" max="55" width="3.375" style="361" bestFit="1" customWidth="1"/>
    <col min="56" max="56" width="5.875" style="361" customWidth="1"/>
    <col min="57" max="57" width="11.25" style="431" bestFit="1" customWidth="1"/>
    <col min="58" max="58" width="9.75" style="361" customWidth="1"/>
    <col min="59" max="262" width="8.125" style="361" customWidth="1"/>
    <col min="263" max="16384" width="2.75" style="361"/>
  </cols>
  <sheetData>
    <row r="1" spans="1:263" ht="111.75" customHeight="1" thickBot="1" x14ac:dyDescent="0.2">
      <c r="A1" s="350"/>
      <c r="B1" s="350"/>
      <c r="C1" s="677" t="s">
        <v>213</v>
      </c>
      <c r="D1" s="678"/>
      <c r="E1" s="678"/>
      <c r="F1" s="678"/>
      <c r="G1" s="679"/>
      <c r="H1" s="351"/>
      <c r="I1" s="352"/>
      <c r="J1" s="353"/>
      <c r="K1" s="352"/>
      <c r="L1" s="354"/>
      <c r="M1" s="355"/>
      <c r="N1" s="352"/>
      <c r="O1" s="352"/>
      <c r="P1" s="352"/>
      <c r="Q1" s="353"/>
      <c r="R1" s="352"/>
      <c r="S1" s="356"/>
      <c r="T1" s="355"/>
      <c r="U1" s="352" t="s">
        <v>139</v>
      </c>
      <c r="V1" s="352"/>
      <c r="W1" s="352"/>
      <c r="X1" s="352"/>
      <c r="Y1" s="352"/>
      <c r="Z1" s="356"/>
      <c r="AA1" s="354"/>
      <c r="AB1" s="352"/>
      <c r="AC1" s="353"/>
      <c r="AD1" s="352"/>
      <c r="AE1" s="353"/>
      <c r="AF1" s="352"/>
      <c r="AG1" s="356"/>
      <c r="AH1" s="354"/>
      <c r="AI1" s="352"/>
      <c r="AJ1" s="352"/>
      <c r="AK1" s="353"/>
      <c r="AL1" s="357"/>
      <c r="AM1" s="350"/>
      <c r="AN1" s="350"/>
      <c r="AO1" s="350"/>
      <c r="AP1" s="350"/>
      <c r="AQ1" s="358" t="s">
        <v>126</v>
      </c>
      <c r="AR1" s="358" t="s">
        <v>129</v>
      </c>
      <c r="AS1" s="358" t="s">
        <v>128</v>
      </c>
      <c r="AT1" s="358" t="s">
        <v>130</v>
      </c>
      <c r="AU1" s="358" t="s">
        <v>131</v>
      </c>
      <c r="AV1" s="358" t="s">
        <v>127</v>
      </c>
      <c r="AW1" s="358" t="s">
        <v>140</v>
      </c>
      <c r="AX1" s="358" t="s">
        <v>141</v>
      </c>
      <c r="AY1" s="358" t="s">
        <v>142</v>
      </c>
      <c r="AZ1" s="359" t="s">
        <v>143</v>
      </c>
      <c r="BA1" s="358" t="s">
        <v>105</v>
      </c>
      <c r="BB1" s="358" t="s">
        <v>105</v>
      </c>
      <c r="BC1" s="358" t="s">
        <v>105</v>
      </c>
      <c r="BD1" s="350"/>
      <c r="BE1" s="36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  <c r="FL1" s="350"/>
      <c r="FM1" s="350"/>
      <c r="FN1" s="350"/>
      <c r="FO1" s="350"/>
      <c r="FP1" s="350"/>
      <c r="FQ1" s="350"/>
      <c r="FR1" s="350"/>
      <c r="FS1" s="350"/>
      <c r="FT1" s="350"/>
      <c r="FU1" s="350"/>
      <c r="FV1" s="350"/>
      <c r="FW1" s="350"/>
      <c r="FX1" s="350"/>
      <c r="FY1" s="350"/>
      <c r="FZ1" s="350"/>
      <c r="GA1" s="350"/>
      <c r="GB1" s="350"/>
      <c r="GC1" s="350"/>
      <c r="GD1" s="350"/>
      <c r="GE1" s="350"/>
      <c r="GF1" s="350"/>
      <c r="GG1" s="350"/>
      <c r="GH1" s="350"/>
      <c r="GI1" s="350"/>
      <c r="GJ1" s="350"/>
      <c r="GK1" s="350"/>
      <c r="GL1" s="350"/>
      <c r="GM1" s="350"/>
      <c r="GN1" s="350"/>
      <c r="GO1" s="350"/>
      <c r="GP1" s="350"/>
      <c r="GQ1" s="350"/>
      <c r="GR1" s="350"/>
      <c r="GS1" s="350"/>
      <c r="GT1" s="350"/>
      <c r="GU1" s="350"/>
      <c r="GV1" s="350"/>
      <c r="GW1" s="350"/>
      <c r="GX1" s="350"/>
      <c r="GY1" s="350"/>
      <c r="GZ1" s="350"/>
      <c r="HA1" s="350"/>
      <c r="HB1" s="350"/>
      <c r="HC1" s="350"/>
      <c r="HD1" s="350"/>
      <c r="HE1" s="350"/>
      <c r="HF1" s="350"/>
      <c r="HG1" s="350"/>
      <c r="HH1" s="350"/>
      <c r="HI1" s="350"/>
      <c r="HJ1" s="350"/>
      <c r="HK1" s="350"/>
      <c r="HL1" s="350"/>
      <c r="HM1" s="350"/>
      <c r="HN1" s="350"/>
      <c r="HO1" s="350"/>
      <c r="HP1" s="350"/>
      <c r="HQ1" s="350"/>
      <c r="HR1" s="350"/>
      <c r="HS1" s="350"/>
      <c r="HT1" s="350"/>
      <c r="HU1" s="350"/>
      <c r="HV1" s="350"/>
      <c r="HW1" s="350"/>
      <c r="HX1" s="350"/>
      <c r="HY1" s="350"/>
      <c r="HZ1" s="350"/>
      <c r="IA1" s="350"/>
      <c r="IB1" s="350"/>
      <c r="IC1" s="350"/>
      <c r="ID1" s="350"/>
      <c r="IE1" s="350"/>
      <c r="IF1" s="350"/>
      <c r="IG1" s="350"/>
      <c r="IH1" s="350"/>
      <c r="II1" s="350"/>
      <c r="IJ1" s="350"/>
      <c r="IK1" s="350"/>
      <c r="IL1" s="350"/>
      <c r="IM1" s="350"/>
      <c r="IN1" s="350"/>
      <c r="IO1" s="350"/>
      <c r="IP1" s="350"/>
      <c r="IQ1" s="350"/>
      <c r="IR1" s="350"/>
      <c r="IS1" s="350"/>
      <c r="IT1" s="350"/>
      <c r="IU1" s="350"/>
      <c r="IV1" s="350"/>
      <c r="IW1" s="350"/>
      <c r="IX1" s="350"/>
      <c r="IY1" s="350"/>
      <c r="IZ1" s="350"/>
      <c r="JA1" s="350"/>
      <c r="JB1" s="350"/>
      <c r="JC1" s="350"/>
    </row>
    <row r="2" spans="1:263" ht="29.25" thickBot="1" x14ac:dyDescent="0.2">
      <c r="A2" s="350"/>
      <c r="B2" s="350"/>
      <c r="C2" s="680" t="s">
        <v>144</v>
      </c>
      <c r="D2" s="681"/>
      <c r="E2" s="681"/>
      <c r="F2" s="681"/>
      <c r="G2" s="682"/>
      <c r="H2" s="362"/>
      <c r="I2" s="363"/>
      <c r="J2" s="363" t="s">
        <v>233</v>
      </c>
      <c r="K2" s="363" t="s">
        <v>233</v>
      </c>
      <c r="L2" s="364"/>
      <c r="M2" s="365"/>
      <c r="N2" s="363" t="s">
        <v>233</v>
      </c>
      <c r="O2" s="363"/>
      <c r="P2" s="363"/>
      <c r="Q2" s="363" t="s">
        <v>233</v>
      </c>
      <c r="R2" s="363" t="s">
        <v>233</v>
      </c>
      <c r="S2" s="364"/>
      <c r="T2" s="365"/>
      <c r="U2" s="363"/>
      <c r="V2" s="363"/>
      <c r="W2" s="363"/>
      <c r="X2" s="363"/>
      <c r="Y2" s="363" t="s">
        <v>233</v>
      </c>
      <c r="Z2" s="364" t="s">
        <v>233</v>
      </c>
      <c r="AA2" s="364"/>
      <c r="AB2" s="363" t="s">
        <v>233</v>
      </c>
      <c r="AC2" s="363"/>
      <c r="AD2" s="363"/>
      <c r="AE2" s="363" t="s">
        <v>233</v>
      </c>
      <c r="AF2" s="363"/>
      <c r="AG2" s="364" t="s">
        <v>233</v>
      </c>
      <c r="AH2" s="364"/>
      <c r="AI2" s="363"/>
      <c r="AJ2" s="363"/>
      <c r="AK2" s="363"/>
      <c r="AL2" s="366"/>
      <c r="AM2" s="350"/>
      <c r="AN2" s="350"/>
      <c r="AO2" s="350"/>
      <c r="AP2" s="350"/>
      <c r="AQ2" s="358"/>
      <c r="AR2" s="358"/>
      <c r="AS2" s="358"/>
      <c r="AT2" s="358"/>
      <c r="AU2" s="358"/>
      <c r="AV2" s="358"/>
      <c r="AW2" s="358"/>
      <c r="AX2" s="358"/>
      <c r="AY2" s="358"/>
      <c r="AZ2" s="359"/>
      <c r="BA2" s="358"/>
      <c r="BB2" s="358"/>
      <c r="BC2" s="358"/>
      <c r="BD2" s="350"/>
      <c r="BE2" s="36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0"/>
      <c r="GU2" s="350"/>
      <c r="GV2" s="350"/>
      <c r="GW2" s="350"/>
      <c r="GX2" s="350"/>
      <c r="GY2" s="350"/>
      <c r="GZ2" s="350"/>
      <c r="HA2" s="350"/>
      <c r="HB2" s="350"/>
      <c r="HC2" s="350"/>
      <c r="HD2" s="350"/>
      <c r="HE2" s="350"/>
      <c r="HF2" s="350"/>
      <c r="HG2" s="350"/>
      <c r="HH2" s="350"/>
      <c r="HI2" s="350"/>
      <c r="HJ2" s="350"/>
      <c r="HK2" s="350"/>
      <c r="HL2" s="350"/>
      <c r="HM2" s="350"/>
      <c r="HN2" s="350"/>
      <c r="HO2" s="350"/>
      <c r="HP2" s="350"/>
      <c r="HQ2" s="350"/>
      <c r="HR2" s="350"/>
      <c r="HS2" s="350"/>
      <c r="HT2" s="350"/>
      <c r="HU2" s="350"/>
      <c r="HV2" s="350"/>
      <c r="HW2" s="350"/>
      <c r="HX2" s="350"/>
      <c r="HY2" s="350"/>
      <c r="HZ2" s="350"/>
      <c r="IA2" s="350"/>
      <c r="IB2" s="350"/>
      <c r="IC2" s="350"/>
      <c r="ID2" s="350"/>
      <c r="IE2" s="350"/>
      <c r="IF2" s="350"/>
      <c r="IG2" s="350"/>
      <c r="IH2" s="350"/>
      <c r="II2" s="350"/>
      <c r="IJ2" s="350"/>
      <c r="IK2" s="350"/>
      <c r="IL2" s="350"/>
      <c r="IM2" s="350"/>
      <c r="IN2" s="350"/>
      <c r="IO2" s="350"/>
      <c r="IP2" s="350"/>
      <c r="IQ2" s="350"/>
      <c r="IR2" s="350"/>
      <c r="IS2" s="350"/>
      <c r="IT2" s="350"/>
      <c r="IU2" s="350"/>
      <c r="IV2" s="350"/>
      <c r="IW2" s="350"/>
      <c r="IX2" s="350"/>
      <c r="IY2" s="350"/>
      <c r="IZ2" s="350"/>
      <c r="JA2" s="350"/>
      <c r="JB2" s="350"/>
      <c r="JC2" s="350"/>
    </row>
    <row r="3" spans="1:263" ht="21.75" thickBot="1" x14ac:dyDescent="0.2">
      <c r="A3" s="350"/>
      <c r="B3" s="350"/>
      <c r="C3" s="683" t="s">
        <v>145</v>
      </c>
      <c r="D3" s="684"/>
      <c r="E3" s="684"/>
      <c r="F3" s="684"/>
      <c r="G3" s="685"/>
      <c r="H3" s="462"/>
      <c r="I3" s="457"/>
      <c r="J3" s="352"/>
      <c r="K3" s="352"/>
      <c r="L3" s="457"/>
      <c r="M3" s="458" t="s">
        <v>244</v>
      </c>
      <c r="N3" s="352"/>
      <c r="O3" s="458"/>
      <c r="P3" s="457"/>
      <c r="Q3" s="352"/>
      <c r="R3" s="352"/>
      <c r="S3" s="459"/>
      <c r="T3" s="458"/>
      <c r="U3" s="458"/>
      <c r="V3" s="476"/>
      <c r="W3" s="476"/>
      <c r="X3" s="476"/>
      <c r="Y3" s="352"/>
      <c r="Z3" s="354"/>
      <c r="AA3" s="458"/>
      <c r="AB3" s="352"/>
      <c r="AC3" s="476"/>
      <c r="AD3" s="476"/>
      <c r="AE3" s="353"/>
      <c r="AF3" s="476"/>
      <c r="AG3" s="354"/>
      <c r="AH3" s="458"/>
      <c r="AI3" s="458"/>
      <c r="AJ3" s="476"/>
      <c r="AK3" s="476"/>
      <c r="AL3" s="458"/>
      <c r="AM3" s="350"/>
      <c r="AN3" s="350"/>
      <c r="AO3" s="350"/>
      <c r="AP3" s="350"/>
      <c r="AQ3" s="358" t="s">
        <v>126</v>
      </c>
      <c r="AR3" s="358" t="s">
        <v>129</v>
      </c>
      <c r="AS3" s="358" t="s">
        <v>128</v>
      </c>
      <c r="AT3" s="358" t="s">
        <v>130</v>
      </c>
      <c r="AU3" s="358" t="s">
        <v>131</v>
      </c>
      <c r="AV3" s="358" t="s">
        <v>127</v>
      </c>
      <c r="AW3" s="358" t="s">
        <v>146</v>
      </c>
      <c r="AX3" s="358" t="s">
        <v>147</v>
      </c>
      <c r="AY3" s="358" t="s">
        <v>142</v>
      </c>
      <c r="AZ3" s="359" t="s">
        <v>148</v>
      </c>
      <c r="BA3" s="358" t="s">
        <v>105</v>
      </c>
      <c r="BB3" s="358" t="s">
        <v>149</v>
      </c>
      <c r="BC3" s="358" t="s">
        <v>150</v>
      </c>
      <c r="BD3" s="350"/>
      <c r="BE3" s="36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  <c r="IW3" s="350"/>
      <c r="IX3" s="350"/>
      <c r="IY3" s="350"/>
      <c r="IZ3" s="350"/>
      <c r="JA3" s="350"/>
      <c r="JB3" s="350"/>
      <c r="JC3" s="350"/>
    </row>
    <row r="4" spans="1:263" ht="21" customHeight="1" x14ac:dyDescent="0.15">
      <c r="A4" s="451"/>
      <c r="B4" s="368"/>
      <c r="C4" s="686" t="s">
        <v>151</v>
      </c>
      <c r="D4" s="688" t="s">
        <v>12</v>
      </c>
      <c r="E4" s="690" t="s">
        <v>152</v>
      </c>
      <c r="F4" s="688" t="s">
        <v>153</v>
      </c>
      <c r="G4" s="692"/>
      <c r="H4" s="452">
        <v>1</v>
      </c>
      <c r="I4" s="450">
        <v>2</v>
      </c>
      <c r="J4" s="450">
        <v>3</v>
      </c>
      <c r="K4" s="450">
        <v>4</v>
      </c>
      <c r="L4" s="371">
        <v>5</v>
      </c>
      <c r="M4" s="371">
        <v>6</v>
      </c>
      <c r="N4" s="450">
        <v>7</v>
      </c>
      <c r="O4" s="450">
        <v>8</v>
      </c>
      <c r="P4" s="450">
        <v>9</v>
      </c>
      <c r="Q4" s="450">
        <v>10</v>
      </c>
      <c r="R4" s="450">
        <v>11</v>
      </c>
      <c r="S4" s="371">
        <v>12</v>
      </c>
      <c r="T4" s="371">
        <v>13</v>
      </c>
      <c r="U4" s="450">
        <v>14</v>
      </c>
      <c r="V4" s="450">
        <v>15</v>
      </c>
      <c r="W4" s="450">
        <v>16</v>
      </c>
      <c r="X4" s="450">
        <v>17</v>
      </c>
      <c r="Y4" s="450">
        <v>18</v>
      </c>
      <c r="Z4" s="371">
        <v>19</v>
      </c>
      <c r="AA4" s="371">
        <v>20</v>
      </c>
      <c r="AB4" s="450">
        <v>21</v>
      </c>
      <c r="AC4" s="450">
        <v>22</v>
      </c>
      <c r="AD4" s="450">
        <v>23</v>
      </c>
      <c r="AE4" s="450">
        <v>24</v>
      </c>
      <c r="AF4" s="450">
        <v>25</v>
      </c>
      <c r="AG4" s="371">
        <v>26</v>
      </c>
      <c r="AH4" s="371">
        <v>27</v>
      </c>
      <c r="AI4" s="450">
        <v>28</v>
      </c>
      <c r="AJ4" s="450">
        <v>29</v>
      </c>
      <c r="AK4" s="450">
        <v>30</v>
      </c>
      <c r="AL4" s="378">
        <v>31</v>
      </c>
      <c r="AM4" s="713" t="s">
        <v>154</v>
      </c>
      <c r="AN4" s="675" t="s">
        <v>155</v>
      </c>
      <c r="AO4" s="675" t="s">
        <v>156</v>
      </c>
      <c r="AP4" s="450"/>
      <c r="AQ4" s="675">
        <v>7.5</v>
      </c>
      <c r="AR4" s="675">
        <v>7</v>
      </c>
      <c r="AS4" s="675">
        <v>2</v>
      </c>
      <c r="AT4" s="675">
        <v>9</v>
      </c>
      <c r="AU4" s="675">
        <v>5.5</v>
      </c>
      <c r="AV4" s="675">
        <v>7</v>
      </c>
      <c r="AW4" s="675">
        <v>3</v>
      </c>
      <c r="AX4" s="675">
        <v>4</v>
      </c>
      <c r="AY4" s="675">
        <v>3</v>
      </c>
      <c r="AZ4" s="675">
        <v>8</v>
      </c>
      <c r="BA4" s="675">
        <v>4</v>
      </c>
      <c r="BB4" s="675">
        <v>5</v>
      </c>
      <c r="BC4" s="675">
        <v>6</v>
      </c>
      <c r="BD4" s="675" t="s">
        <v>157</v>
      </c>
      <c r="BE4" s="673" t="s">
        <v>158</v>
      </c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2"/>
    </row>
    <row r="5" spans="1:263" ht="24" customHeight="1" thickBot="1" x14ac:dyDescent="0.2">
      <c r="A5" s="373"/>
      <c r="B5" s="374"/>
      <c r="C5" s="687"/>
      <c r="D5" s="689"/>
      <c r="E5" s="691"/>
      <c r="F5" s="689"/>
      <c r="G5" s="693"/>
      <c r="H5" s="400" t="s">
        <v>159</v>
      </c>
      <c r="I5" s="401" t="s">
        <v>18</v>
      </c>
      <c r="J5" s="401" t="s">
        <v>160</v>
      </c>
      <c r="K5" s="401" t="s">
        <v>161</v>
      </c>
      <c r="L5" s="402" t="s">
        <v>162</v>
      </c>
      <c r="M5" s="402" t="s">
        <v>163</v>
      </c>
      <c r="N5" s="401" t="s">
        <v>164</v>
      </c>
      <c r="O5" s="401" t="s">
        <v>165</v>
      </c>
      <c r="P5" s="401" t="s">
        <v>166</v>
      </c>
      <c r="Q5" s="401" t="s">
        <v>160</v>
      </c>
      <c r="R5" s="401" t="s">
        <v>161</v>
      </c>
      <c r="S5" s="402" t="s">
        <v>162</v>
      </c>
      <c r="T5" s="402" t="s">
        <v>163</v>
      </c>
      <c r="U5" s="401" t="s">
        <v>164</v>
      </c>
      <c r="V5" s="401" t="s">
        <v>165</v>
      </c>
      <c r="W5" s="401" t="s">
        <v>166</v>
      </c>
      <c r="X5" s="401" t="s">
        <v>160</v>
      </c>
      <c r="Y5" s="401" t="s">
        <v>161</v>
      </c>
      <c r="Z5" s="402" t="s">
        <v>162</v>
      </c>
      <c r="AA5" s="402" t="s">
        <v>163</v>
      </c>
      <c r="AB5" s="401" t="s">
        <v>164</v>
      </c>
      <c r="AC5" s="401" t="s">
        <v>165</v>
      </c>
      <c r="AD5" s="401" t="s">
        <v>166</v>
      </c>
      <c r="AE5" s="401" t="s">
        <v>160</v>
      </c>
      <c r="AF5" s="401" t="s">
        <v>161</v>
      </c>
      <c r="AG5" s="402" t="s">
        <v>162</v>
      </c>
      <c r="AH5" s="402" t="s">
        <v>163</v>
      </c>
      <c r="AI5" s="401" t="s">
        <v>164</v>
      </c>
      <c r="AJ5" s="401" t="s">
        <v>165</v>
      </c>
      <c r="AK5" s="401" t="s">
        <v>18</v>
      </c>
      <c r="AL5" s="403" t="s">
        <v>19</v>
      </c>
      <c r="AM5" s="714"/>
      <c r="AN5" s="676"/>
      <c r="AO5" s="676"/>
      <c r="AP5" s="373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4"/>
    </row>
    <row r="6" spans="1:263" ht="47.25" customHeight="1" x14ac:dyDescent="0.15">
      <c r="A6" s="451">
        <v>1</v>
      </c>
      <c r="B6" s="368">
        <v>1</v>
      </c>
      <c r="C6" s="435" t="s">
        <v>168</v>
      </c>
      <c r="D6" s="436" t="s">
        <v>135</v>
      </c>
      <c r="E6" s="437" t="s">
        <v>167</v>
      </c>
      <c r="F6" s="438" t="s">
        <v>25</v>
      </c>
      <c r="G6" s="439" t="s">
        <v>169</v>
      </c>
      <c r="H6" s="409"/>
      <c r="I6" s="440"/>
      <c r="J6" s="440"/>
      <c r="K6" s="440" t="s">
        <v>26</v>
      </c>
      <c r="L6" s="441"/>
      <c r="M6" s="441"/>
      <c r="N6" s="440"/>
      <c r="O6" s="440"/>
      <c r="P6" s="440"/>
      <c r="Q6" s="440" t="s">
        <v>26</v>
      </c>
      <c r="R6" s="440"/>
      <c r="S6" s="441"/>
      <c r="T6" s="442"/>
      <c r="U6" s="443"/>
      <c r="V6" s="440"/>
      <c r="W6" s="440"/>
      <c r="X6" s="440" t="s">
        <v>26</v>
      </c>
      <c r="Y6" s="440"/>
      <c r="Z6" s="441"/>
      <c r="AA6" s="441"/>
      <c r="AB6" s="440" t="s">
        <v>26</v>
      </c>
      <c r="AC6" s="440"/>
      <c r="AD6" s="440"/>
      <c r="AE6" s="440"/>
      <c r="AF6" s="440" t="s">
        <v>26</v>
      </c>
      <c r="AG6" s="441"/>
      <c r="AH6" s="441"/>
      <c r="AI6" s="440"/>
      <c r="AJ6" s="440"/>
      <c r="AK6" s="440" t="s">
        <v>26</v>
      </c>
      <c r="AL6" s="444"/>
      <c r="AM6" s="453">
        <f>COUNTIF(H6:AL6,"休")</f>
        <v>6</v>
      </c>
      <c r="AN6" s="451">
        <f>COUNTIF(H6:AL6,"/")</f>
        <v>0</v>
      </c>
      <c r="AO6" s="451">
        <f>AL$4-AM6-AN6</f>
        <v>25</v>
      </c>
      <c r="AP6" s="451">
        <f t="shared" ref="AP6:AP18" si="0">COUNTIF(H6:AL6,"/")</f>
        <v>0</v>
      </c>
      <c r="AQ6" s="451">
        <f>COUNTIF(H6:AL6,"A")</f>
        <v>0</v>
      </c>
      <c r="AR6" s="451">
        <f>COUNTIF(H6:AL6,"B")</f>
        <v>0</v>
      </c>
      <c r="AS6" s="451">
        <f t="shared" ref="AS6:AS18" si="1">COUNTIF(H6:AL6,"C")</f>
        <v>0</v>
      </c>
      <c r="AT6" s="451">
        <f t="shared" ref="AT6:AT18" si="2">COUNTIF(H6:AL6,"D")</f>
        <v>0</v>
      </c>
      <c r="AU6" s="451">
        <f t="shared" ref="AU6:AU18" si="3">COUNTIF(H6:AL6,"E")</f>
        <v>0</v>
      </c>
      <c r="AV6" s="451">
        <f>COUNTIF(H6:AL6,"F")</f>
        <v>0</v>
      </c>
      <c r="AW6" s="451">
        <f>COUNTIF(H6:AL6,"G")</f>
        <v>0</v>
      </c>
      <c r="AX6" s="451">
        <f>COUNTIF(H6:AL6,"H")</f>
        <v>0</v>
      </c>
      <c r="AY6" s="451">
        <f>COUNTIF(H6:AL6,"I")</f>
        <v>0</v>
      </c>
      <c r="AZ6" s="451">
        <f>COUNTIF(H6:AL6,"J")</f>
        <v>0</v>
      </c>
      <c r="BA6" s="451">
        <f>COUNTIF(J6:AN6,"K")</f>
        <v>0</v>
      </c>
      <c r="BB6" s="451">
        <f>COUNTIF(H6:AL6,"L")</f>
        <v>0</v>
      </c>
      <c r="BC6" s="451">
        <f>COUNTIF(H6:AL6,"M")</f>
        <v>0</v>
      </c>
      <c r="BD6" s="373">
        <f>(AQ6*$AQ$4)+(AR6*$AR$4)+(AS6*$AS$4)+(AT6*$AT$4)+(AU6*$AU$4)+(AV6*$AV$4)+(AW6*$AW$4)+(AX6*$AX$4)+(AY6*$AY$4)+(AZ6*$AZ$4)+(BA6*$BA$4)</f>
        <v>0</v>
      </c>
      <c r="BE6" s="380">
        <f>BD6*1000</f>
        <v>0</v>
      </c>
    </row>
    <row r="7" spans="1:263" ht="42.75" x14ac:dyDescent="0.15">
      <c r="A7" s="451">
        <f t="shared" ref="A7:B8" si="4">A6+1</f>
        <v>2</v>
      </c>
      <c r="B7" s="368">
        <f t="shared" si="4"/>
        <v>2</v>
      </c>
      <c r="C7" s="381" t="s">
        <v>168</v>
      </c>
      <c r="D7" s="382" t="s">
        <v>84</v>
      </c>
      <c r="E7" s="383" t="s">
        <v>167</v>
      </c>
      <c r="F7" s="384" t="s">
        <v>214</v>
      </c>
      <c r="G7" s="385" t="s">
        <v>169</v>
      </c>
      <c r="H7" s="453"/>
      <c r="I7" s="451" t="s">
        <v>26</v>
      </c>
      <c r="J7" s="451"/>
      <c r="K7" s="451"/>
      <c r="L7" s="386"/>
      <c r="M7" s="386"/>
      <c r="N7" s="451"/>
      <c r="O7" s="451" t="s">
        <v>26</v>
      </c>
      <c r="P7" s="451"/>
      <c r="Q7" s="451"/>
      <c r="R7" s="451"/>
      <c r="S7" s="393" t="s">
        <v>26</v>
      </c>
      <c r="T7" s="386"/>
      <c r="U7" s="390" t="s">
        <v>26</v>
      </c>
      <c r="V7" s="451"/>
      <c r="W7" s="451"/>
      <c r="X7" s="451"/>
      <c r="Y7" s="451"/>
      <c r="Z7" s="386"/>
      <c r="AA7" s="386"/>
      <c r="AB7" s="451"/>
      <c r="AC7" s="451" t="s">
        <v>26</v>
      </c>
      <c r="AD7" s="451"/>
      <c r="AE7" s="451"/>
      <c r="AF7" s="451"/>
      <c r="AG7" s="386"/>
      <c r="AH7" s="386"/>
      <c r="AI7" s="451"/>
      <c r="AJ7" s="451"/>
      <c r="AK7" s="451"/>
      <c r="AL7" s="446" t="s">
        <v>26</v>
      </c>
      <c r="AM7" s="453">
        <f>COUNTIF(H7:AL7,"休")</f>
        <v>6</v>
      </c>
      <c r="AN7" s="451">
        <f t="shared" ref="AN7:AN18" si="5">COUNTIF(H7:AL7,"/")</f>
        <v>0</v>
      </c>
      <c r="AO7" s="451">
        <f t="shared" ref="AO7:AO18" si="6">AL$4-AM7-AN7</f>
        <v>25</v>
      </c>
      <c r="AP7" s="451">
        <f t="shared" si="0"/>
        <v>0</v>
      </c>
      <c r="AQ7" s="451">
        <f t="shared" ref="AQ7:AQ18" si="7">COUNTIF(H7:AL7,"A")</f>
        <v>0</v>
      </c>
      <c r="AR7" s="451">
        <f t="shared" ref="AR7:AR18" si="8">COUNTIF(H7:AL7,"B")</f>
        <v>0</v>
      </c>
      <c r="AS7" s="451">
        <f t="shared" si="1"/>
        <v>0</v>
      </c>
      <c r="AT7" s="451">
        <f t="shared" si="2"/>
        <v>0</v>
      </c>
      <c r="AU7" s="451">
        <f t="shared" si="3"/>
        <v>0</v>
      </c>
      <c r="AV7" s="451">
        <f t="shared" ref="AV7:AV18" si="9">COUNTIF(H7:AL7,"F")</f>
        <v>0</v>
      </c>
      <c r="AW7" s="451">
        <f t="shared" ref="AW7:AW18" si="10">COUNTIF(H7:AL7,"G")</f>
        <v>0</v>
      </c>
      <c r="AX7" s="451">
        <f t="shared" ref="AX7:AX18" si="11">COUNTIF(H7:AL7,"H")</f>
        <v>0</v>
      </c>
      <c r="AY7" s="451">
        <f t="shared" ref="AY7:AY18" si="12">COUNTIF(H7:AL7,"I")</f>
        <v>0</v>
      </c>
      <c r="AZ7" s="451">
        <f t="shared" ref="AZ7:AZ18" si="13">COUNTIF(H7:AL7,"J")</f>
        <v>0</v>
      </c>
      <c r="BA7" s="451">
        <f t="shared" ref="BA7:BA18" si="14">COUNTIF(J7:AN7,"K")</f>
        <v>0</v>
      </c>
      <c r="BB7" s="451">
        <f t="shared" ref="BB7:BB18" si="15">COUNTIF(H7:AL7,"L")</f>
        <v>0</v>
      </c>
      <c r="BC7" s="451">
        <f t="shared" ref="BC7:BC18" si="16">COUNTIF(H7:AL7,"M")</f>
        <v>0</v>
      </c>
      <c r="BD7" s="373">
        <f>(AQ7*$AQ$4)+(AR7*$AR$4)+(AS7*$AS$4)+(AT7*$AT$4)+(AU7*$AU$4)+(AV7*$AV$4)+(AW7*$AW$4)+(AX7*$AX$4)+(AY7*$AY$4)+(AZ7*$AZ$4)+(BA7*$BA$4)</f>
        <v>0</v>
      </c>
      <c r="BE7" s="380">
        <f t="shared" ref="BE7:BE18" si="17">BD7*1000</f>
        <v>0</v>
      </c>
    </row>
    <row r="8" spans="1:263" ht="28.5" x14ac:dyDescent="0.15">
      <c r="A8" s="451">
        <f t="shared" si="4"/>
        <v>3</v>
      </c>
      <c r="B8" s="368">
        <f t="shared" si="4"/>
        <v>3</v>
      </c>
      <c r="C8" s="381" t="s">
        <v>168</v>
      </c>
      <c r="D8" s="382" t="s">
        <v>174</v>
      </c>
      <c r="E8" s="383" t="s">
        <v>167</v>
      </c>
      <c r="F8" s="391" t="s">
        <v>170</v>
      </c>
      <c r="G8" s="388" t="s">
        <v>215</v>
      </c>
      <c r="H8" s="453"/>
      <c r="I8" s="451"/>
      <c r="J8" s="451" t="s">
        <v>26</v>
      </c>
      <c r="K8" s="451"/>
      <c r="L8" s="386"/>
      <c r="M8" s="389"/>
      <c r="N8" s="451"/>
      <c r="O8" s="451"/>
      <c r="P8" s="451" t="s">
        <v>26</v>
      </c>
      <c r="Q8" s="451"/>
      <c r="R8" s="451"/>
      <c r="S8" s="386"/>
      <c r="T8" s="386"/>
      <c r="U8" s="451"/>
      <c r="V8" s="451"/>
      <c r="W8" s="451" t="s">
        <v>26</v>
      </c>
      <c r="X8" s="451"/>
      <c r="Y8" s="451"/>
      <c r="Z8" s="386"/>
      <c r="AA8" s="386"/>
      <c r="AB8" s="451"/>
      <c r="AC8" s="451"/>
      <c r="AD8" s="451" t="s">
        <v>26</v>
      </c>
      <c r="AE8" s="451"/>
      <c r="AF8" s="451"/>
      <c r="AG8" s="386"/>
      <c r="AH8" s="386"/>
      <c r="AI8" s="390" t="s">
        <v>26</v>
      </c>
      <c r="AJ8" s="390" t="s">
        <v>26</v>
      </c>
      <c r="AK8" s="451"/>
      <c r="AL8" s="387"/>
      <c r="AM8" s="453">
        <f t="shared" ref="AM8:AM18" si="18">COUNTIF(H8:AL8,"休")</f>
        <v>6</v>
      </c>
      <c r="AN8" s="451">
        <f t="shared" si="5"/>
        <v>0</v>
      </c>
      <c r="AO8" s="451">
        <f t="shared" si="6"/>
        <v>25</v>
      </c>
      <c r="AP8" s="451">
        <f t="shared" si="0"/>
        <v>0</v>
      </c>
      <c r="AQ8" s="451">
        <f t="shared" si="7"/>
        <v>0</v>
      </c>
      <c r="AR8" s="451">
        <f t="shared" si="8"/>
        <v>0</v>
      </c>
      <c r="AS8" s="451">
        <f t="shared" si="1"/>
        <v>0</v>
      </c>
      <c r="AT8" s="451">
        <f t="shared" si="2"/>
        <v>0</v>
      </c>
      <c r="AU8" s="451">
        <f t="shared" si="3"/>
        <v>0</v>
      </c>
      <c r="AV8" s="451">
        <f t="shared" si="9"/>
        <v>0</v>
      </c>
      <c r="AW8" s="451">
        <f t="shared" si="10"/>
        <v>0</v>
      </c>
      <c r="AX8" s="451">
        <f t="shared" si="11"/>
        <v>0</v>
      </c>
      <c r="AY8" s="451">
        <f t="shared" si="12"/>
        <v>0</v>
      </c>
      <c r="AZ8" s="451">
        <f t="shared" si="13"/>
        <v>0</v>
      </c>
      <c r="BA8" s="451">
        <f t="shared" si="14"/>
        <v>0</v>
      </c>
      <c r="BB8" s="451">
        <f t="shared" si="15"/>
        <v>0</v>
      </c>
      <c r="BC8" s="451">
        <f t="shared" si="16"/>
        <v>0</v>
      </c>
      <c r="BD8" s="373">
        <f>(AQ8*$AQ$4)+(AR8*$AR$4)+(AS8*$AS$4)+(AT8*$AT$4)+(AU8*$AU$4)+(AV8*$AV$4)+(AW8*$AW$4)+(AX8*$AX$4)+(AY8*$AY$4)+(AZ8*$AZ$4)+(BA8*$BA$4)</f>
        <v>0</v>
      </c>
      <c r="BE8" s="380">
        <f t="shared" si="17"/>
        <v>0</v>
      </c>
    </row>
    <row r="9" spans="1:263" ht="17.25" x14ac:dyDescent="0.15">
      <c r="A9" s="451"/>
      <c r="B9" s="368"/>
      <c r="C9" s="381" t="s">
        <v>168</v>
      </c>
      <c r="D9" s="382" t="s">
        <v>216</v>
      </c>
      <c r="E9" s="383" t="s">
        <v>167</v>
      </c>
      <c r="F9" s="394" t="s">
        <v>217</v>
      </c>
      <c r="G9" s="392"/>
      <c r="H9" s="453" t="s">
        <v>99</v>
      </c>
      <c r="I9" s="448" t="s">
        <v>226</v>
      </c>
      <c r="J9" s="448" t="s">
        <v>226</v>
      </c>
      <c r="K9" s="448" t="s">
        <v>226</v>
      </c>
      <c r="L9" s="386" t="s">
        <v>99</v>
      </c>
      <c r="M9" s="386" t="s">
        <v>99</v>
      </c>
      <c r="N9" s="451" t="s">
        <v>232</v>
      </c>
      <c r="O9" s="451" t="s">
        <v>99</v>
      </c>
      <c r="P9" s="448" t="s">
        <v>226</v>
      </c>
      <c r="Q9" s="448" t="s">
        <v>226</v>
      </c>
      <c r="R9" s="448" t="s">
        <v>226</v>
      </c>
      <c r="S9" s="386" t="s">
        <v>232</v>
      </c>
      <c r="T9" s="386" t="s">
        <v>99</v>
      </c>
      <c r="U9" s="451" t="s">
        <v>99</v>
      </c>
      <c r="V9" s="451" t="s">
        <v>99</v>
      </c>
      <c r="W9" s="448" t="s">
        <v>226</v>
      </c>
      <c r="X9" s="448" t="s">
        <v>226</v>
      </c>
      <c r="Y9" s="448" t="s">
        <v>226</v>
      </c>
      <c r="Z9" s="386" t="s">
        <v>99</v>
      </c>
      <c r="AA9" s="386" t="s">
        <v>99</v>
      </c>
      <c r="AB9" s="451" t="s">
        <v>99</v>
      </c>
      <c r="AC9" s="451" t="s">
        <v>99</v>
      </c>
      <c r="AD9" s="448" t="s">
        <v>226</v>
      </c>
      <c r="AE9" s="448" t="s">
        <v>226</v>
      </c>
      <c r="AF9" s="448" t="s">
        <v>226</v>
      </c>
      <c r="AG9" s="386" t="s">
        <v>99</v>
      </c>
      <c r="AH9" s="386" t="s">
        <v>99</v>
      </c>
      <c r="AI9" s="451" t="s">
        <v>99</v>
      </c>
      <c r="AJ9" s="451" t="s">
        <v>99</v>
      </c>
      <c r="AK9" s="448" t="s">
        <v>226</v>
      </c>
      <c r="AL9" s="449" t="s">
        <v>226</v>
      </c>
      <c r="AM9" s="453">
        <f t="shared" si="18"/>
        <v>0</v>
      </c>
      <c r="AN9" s="451">
        <f t="shared" si="5"/>
        <v>15</v>
      </c>
      <c r="AO9" s="451">
        <f t="shared" si="6"/>
        <v>16</v>
      </c>
      <c r="AP9" s="451">
        <f t="shared" si="0"/>
        <v>15</v>
      </c>
      <c r="AQ9" s="451">
        <f t="shared" si="7"/>
        <v>0</v>
      </c>
      <c r="AR9" s="451">
        <f t="shared" si="8"/>
        <v>0</v>
      </c>
      <c r="AS9" s="451">
        <f t="shared" si="1"/>
        <v>0</v>
      </c>
      <c r="AT9" s="451">
        <f t="shared" si="2"/>
        <v>0</v>
      </c>
      <c r="AU9" s="451">
        <f t="shared" si="3"/>
        <v>0</v>
      </c>
      <c r="AV9" s="451">
        <f t="shared" si="9"/>
        <v>0</v>
      </c>
      <c r="AW9" s="451">
        <f t="shared" si="10"/>
        <v>0</v>
      </c>
      <c r="AX9" s="451">
        <f t="shared" si="11"/>
        <v>0</v>
      </c>
      <c r="AY9" s="451">
        <f t="shared" si="12"/>
        <v>0</v>
      </c>
      <c r="AZ9" s="451">
        <f t="shared" si="13"/>
        <v>0</v>
      </c>
      <c r="BA9" s="451">
        <f t="shared" si="14"/>
        <v>0</v>
      </c>
      <c r="BB9" s="451">
        <f t="shared" si="15"/>
        <v>0</v>
      </c>
      <c r="BC9" s="451">
        <f t="shared" si="16"/>
        <v>0</v>
      </c>
      <c r="BD9" s="373">
        <f t="shared" ref="BD9:BD18" si="19">(AQ9*$AQ$4)+(AR9*$AR$4)+(AS9*$AS$4)+(AT9*$AT$4)+(AU9*$AU$4)+(AV9*$AV$4)+(AW9*$AW$4)+(AX9*$AX$4)+(AY9*$AY$4)+(AZ9*$AZ$4)+(BA9*$BA$4)</f>
        <v>0</v>
      </c>
      <c r="BE9" s="380">
        <f t="shared" si="17"/>
        <v>0</v>
      </c>
    </row>
    <row r="10" spans="1:263" ht="17.25" x14ac:dyDescent="0.15">
      <c r="A10" s="451"/>
      <c r="B10" s="368"/>
      <c r="C10" s="381" t="s">
        <v>168</v>
      </c>
      <c r="D10" s="382" t="s">
        <v>218</v>
      </c>
      <c r="E10" s="383" t="s">
        <v>167</v>
      </c>
      <c r="F10" s="394" t="s">
        <v>217</v>
      </c>
      <c r="G10" s="392"/>
      <c r="H10" s="475" t="s">
        <v>99</v>
      </c>
      <c r="I10" s="460" t="s">
        <v>99</v>
      </c>
      <c r="J10" s="451" t="s">
        <v>99</v>
      </c>
      <c r="K10" s="451" t="s">
        <v>99</v>
      </c>
      <c r="L10" s="479" t="s">
        <v>99</v>
      </c>
      <c r="M10" s="386" t="s">
        <v>99</v>
      </c>
      <c r="N10" s="451" t="s">
        <v>99</v>
      </c>
      <c r="O10" s="460" t="s">
        <v>99</v>
      </c>
      <c r="P10" s="460" t="s">
        <v>99</v>
      </c>
      <c r="Q10" s="451" t="s">
        <v>99</v>
      </c>
      <c r="R10" s="451" t="s">
        <v>99</v>
      </c>
      <c r="S10" s="386" t="s">
        <v>99</v>
      </c>
      <c r="T10" s="386" t="s">
        <v>99</v>
      </c>
      <c r="U10" s="451" t="s">
        <v>99</v>
      </c>
      <c r="V10" s="479" t="s">
        <v>99</v>
      </c>
      <c r="W10" s="460" t="s">
        <v>99</v>
      </c>
      <c r="X10" s="460" t="s">
        <v>99</v>
      </c>
      <c r="Y10" s="451" t="s">
        <v>99</v>
      </c>
      <c r="Z10" s="386" t="s">
        <v>99</v>
      </c>
      <c r="AA10" s="386" t="s">
        <v>99</v>
      </c>
      <c r="AB10" s="451" t="s">
        <v>99</v>
      </c>
      <c r="AC10" s="460" t="s">
        <v>99</v>
      </c>
      <c r="AD10" s="460" t="s">
        <v>99</v>
      </c>
      <c r="AE10" s="451" t="s">
        <v>99</v>
      </c>
      <c r="AF10" s="460" t="s">
        <v>99</v>
      </c>
      <c r="AG10" s="386" t="s">
        <v>99</v>
      </c>
      <c r="AH10" s="460" t="s">
        <v>99</v>
      </c>
      <c r="AI10" s="451" t="s">
        <v>99</v>
      </c>
      <c r="AJ10" s="460" t="s">
        <v>99</v>
      </c>
      <c r="AK10" s="479" t="s">
        <v>99</v>
      </c>
      <c r="AL10" s="479" t="s">
        <v>99</v>
      </c>
      <c r="AM10" s="453">
        <f t="shared" si="18"/>
        <v>0</v>
      </c>
      <c r="AN10" s="451">
        <f t="shared" si="5"/>
        <v>31</v>
      </c>
      <c r="AO10" s="451">
        <f t="shared" si="6"/>
        <v>0</v>
      </c>
      <c r="AP10" s="451">
        <f t="shared" si="0"/>
        <v>31</v>
      </c>
      <c r="AQ10" s="451">
        <f t="shared" si="7"/>
        <v>0</v>
      </c>
      <c r="AR10" s="451">
        <f t="shared" si="8"/>
        <v>0</v>
      </c>
      <c r="AS10" s="451">
        <f t="shared" si="1"/>
        <v>0</v>
      </c>
      <c r="AT10" s="451">
        <f t="shared" si="2"/>
        <v>0</v>
      </c>
      <c r="AU10" s="451">
        <f t="shared" si="3"/>
        <v>0</v>
      </c>
      <c r="AV10" s="451">
        <f t="shared" si="9"/>
        <v>0</v>
      </c>
      <c r="AW10" s="451">
        <f t="shared" si="10"/>
        <v>0</v>
      </c>
      <c r="AX10" s="451">
        <f t="shared" si="11"/>
        <v>0</v>
      </c>
      <c r="AY10" s="451">
        <f t="shared" si="12"/>
        <v>0</v>
      </c>
      <c r="AZ10" s="451">
        <f t="shared" si="13"/>
        <v>0</v>
      </c>
      <c r="BA10" s="451">
        <f t="shared" si="14"/>
        <v>0</v>
      </c>
      <c r="BB10" s="451">
        <f t="shared" si="15"/>
        <v>0</v>
      </c>
      <c r="BC10" s="451">
        <f t="shared" si="16"/>
        <v>0</v>
      </c>
      <c r="BD10" s="373">
        <f t="shared" si="19"/>
        <v>0</v>
      </c>
      <c r="BE10" s="380">
        <f t="shared" si="17"/>
        <v>0</v>
      </c>
    </row>
    <row r="11" spans="1:263" ht="18" thickBot="1" x14ac:dyDescent="0.2">
      <c r="A11" s="451"/>
      <c r="B11" s="368"/>
      <c r="C11" s="395" t="s">
        <v>168</v>
      </c>
      <c r="D11" s="396" t="s">
        <v>229</v>
      </c>
      <c r="E11" s="397" t="s">
        <v>167</v>
      </c>
      <c r="F11" s="398"/>
      <c r="G11" s="399"/>
      <c r="H11" s="400" t="s">
        <v>99</v>
      </c>
      <c r="I11" s="456" t="s">
        <v>95</v>
      </c>
      <c r="J11" s="456" t="s">
        <v>95</v>
      </c>
      <c r="K11" s="401" t="s">
        <v>99</v>
      </c>
      <c r="L11" s="456" t="s">
        <v>95</v>
      </c>
      <c r="M11" s="456" t="s">
        <v>95</v>
      </c>
      <c r="N11" s="456" t="s">
        <v>102</v>
      </c>
      <c r="O11" s="401" t="s">
        <v>99</v>
      </c>
      <c r="P11" s="456" t="s">
        <v>102</v>
      </c>
      <c r="Q11" s="401" t="s">
        <v>99</v>
      </c>
      <c r="R11" s="401" t="s">
        <v>99</v>
      </c>
      <c r="S11" s="402" t="s">
        <v>99</v>
      </c>
      <c r="T11" s="456" t="s">
        <v>102</v>
      </c>
      <c r="U11" s="456" t="s">
        <v>102</v>
      </c>
      <c r="V11" s="401" t="s">
        <v>99</v>
      </c>
      <c r="W11" s="456" t="s">
        <v>102</v>
      </c>
      <c r="X11" s="401" t="s">
        <v>99</v>
      </c>
      <c r="Y11" s="401" t="s">
        <v>99</v>
      </c>
      <c r="Z11" s="456" t="s">
        <v>95</v>
      </c>
      <c r="AA11" s="402" t="s">
        <v>99</v>
      </c>
      <c r="AB11" s="401" t="s">
        <v>99</v>
      </c>
      <c r="AC11" s="456" t="s">
        <v>95</v>
      </c>
      <c r="AD11" s="456" t="s">
        <v>95</v>
      </c>
      <c r="AE11" s="401" t="s">
        <v>99</v>
      </c>
      <c r="AF11" s="401" t="s">
        <v>99</v>
      </c>
      <c r="AG11" s="402" t="s">
        <v>99</v>
      </c>
      <c r="AH11" s="456" t="s">
        <v>102</v>
      </c>
      <c r="AI11" s="456" t="s">
        <v>95</v>
      </c>
      <c r="AJ11" s="456" t="s">
        <v>95</v>
      </c>
      <c r="AK11" s="401" t="s">
        <v>99</v>
      </c>
      <c r="AL11" s="461" t="s">
        <v>102</v>
      </c>
      <c r="AM11" s="453">
        <f t="shared" si="18"/>
        <v>0</v>
      </c>
      <c r="AN11" s="451">
        <f t="shared" si="5"/>
        <v>15</v>
      </c>
      <c r="AO11" s="451">
        <f t="shared" si="6"/>
        <v>16</v>
      </c>
      <c r="AP11" s="451">
        <f t="shared" si="0"/>
        <v>15</v>
      </c>
      <c r="AQ11" s="451">
        <f t="shared" si="7"/>
        <v>0</v>
      </c>
      <c r="AR11" s="451">
        <f t="shared" si="8"/>
        <v>0</v>
      </c>
      <c r="AS11" s="451">
        <f t="shared" si="1"/>
        <v>0</v>
      </c>
      <c r="AT11" s="451">
        <f t="shared" si="2"/>
        <v>0</v>
      </c>
      <c r="AU11" s="451">
        <f t="shared" si="3"/>
        <v>0</v>
      </c>
      <c r="AV11" s="451">
        <f t="shared" si="9"/>
        <v>0</v>
      </c>
      <c r="AW11" s="451">
        <f t="shared" si="10"/>
        <v>0</v>
      </c>
      <c r="AX11" s="451">
        <f t="shared" si="11"/>
        <v>0</v>
      </c>
      <c r="AY11" s="451">
        <f t="shared" si="12"/>
        <v>0</v>
      </c>
      <c r="AZ11" s="451">
        <f t="shared" si="13"/>
        <v>0</v>
      </c>
      <c r="BA11" s="451">
        <f t="shared" si="14"/>
        <v>0</v>
      </c>
      <c r="BB11" s="451">
        <f t="shared" si="15"/>
        <v>0</v>
      </c>
      <c r="BC11" s="451">
        <f t="shared" si="16"/>
        <v>0</v>
      </c>
      <c r="BD11" s="373">
        <f t="shared" si="19"/>
        <v>0</v>
      </c>
      <c r="BE11" s="380">
        <f t="shared" si="17"/>
        <v>0</v>
      </c>
    </row>
    <row r="12" spans="1:263" ht="17.25" x14ac:dyDescent="0.15">
      <c r="A12" s="451"/>
      <c r="B12" s="368"/>
      <c r="C12" s="404"/>
      <c r="D12" s="405"/>
      <c r="E12" s="406"/>
      <c r="F12" s="407" t="s">
        <v>117</v>
      </c>
      <c r="G12" s="408" t="s">
        <v>22</v>
      </c>
      <c r="H12" s="409" t="s">
        <v>99</v>
      </c>
      <c r="I12" s="451" t="s">
        <v>99</v>
      </c>
      <c r="J12" s="451" t="s">
        <v>99</v>
      </c>
      <c r="K12" s="455" t="s">
        <v>97</v>
      </c>
      <c r="L12" s="455" t="s">
        <v>97</v>
      </c>
      <c r="M12" s="386" t="s">
        <v>99</v>
      </c>
      <c r="N12" s="451" t="s">
        <v>99</v>
      </c>
      <c r="O12" s="451" t="s">
        <v>99</v>
      </c>
      <c r="P12" s="451" t="s">
        <v>99</v>
      </c>
      <c r="Q12" s="455" t="s">
        <v>243</v>
      </c>
      <c r="R12" s="451" t="s">
        <v>99</v>
      </c>
      <c r="S12" s="455" t="s">
        <v>97</v>
      </c>
      <c r="T12" s="386" t="s">
        <v>99</v>
      </c>
      <c r="U12" s="451" t="s">
        <v>99</v>
      </c>
      <c r="V12" s="451" t="s">
        <v>99</v>
      </c>
      <c r="W12" s="451" t="s">
        <v>99</v>
      </c>
      <c r="X12" s="451" t="s">
        <v>99</v>
      </c>
      <c r="Y12" s="451" t="s">
        <v>99</v>
      </c>
      <c r="Z12" s="455" t="s">
        <v>234</v>
      </c>
      <c r="AA12" s="455" t="s">
        <v>97</v>
      </c>
      <c r="AB12" s="455" t="s">
        <v>97</v>
      </c>
      <c r="AC12" s="451" t="s">
        <v>99</v>
      </c>
      <c r="AD12" s="451" t="s">
        <v>99</v>
      </c>
      <c r="AE12" s="451" t="s">
        <v>99</v>
      </c>
      <c r="AF12" s="451" t="s">
        <v>99</v>
      </c>
      <c r="AG12" s="455" t="s">
        <v>97</v>
      </c>
      <c r="AH12" s="386" t="s">
        <v>99</v>
      </c>
      <c r="AI12" s="451" t="s">
        <v>99</v>
      </c>
      <c r="AJ12" s="455" t="s">
        <v>234</v>
      </c>
      <c r="AK12" s="455" t="s">
        <v>97</v>
      </c>
      <c r="AL12" s="387" t="s">
        <v>99</v>
      </c>
      <c r="AM12" s="453">
        <f t="shared" si="18"/>
        <v>0</v>
      </c>
      <c r="AN12" s="451">
        <f t="shared" si="5"/>
        <v>21</v>
      </c>
      <c r="AO12" s="451">
        <f t="shared" si="6"/>
        <v>10</v>
      </c>
      <c r="AP12" s="451">
        <f t="shared" si="0"/>
        <v>21</v>
      </c>
      <c r="AQ12" s="451">
        <f t="shared" si="7"/>
        <v>0</v>
      </c>
      <c r="AR12" s="451">
        <f t="shared" si="8"/>
        <v>0</v>
      </c>
      <c r="AS12" s="451">
        <f t="shared" si="1"/>
        <v>0</v>
      </c>
      <c r="AT12" s="451">
        <f t="shared" si="2"/>
        <v>0</v>
      </c>
      <c r="AU12" s="451">
        <f t="shared" si="3"/>
        <v>0</v>
      </c>
      <c r="AV12" s="451">
        <f t="shared" si="9"/>
        <v>0</v>
      </c>
      <c r="AW12" s="451">
        <f t="shared" si="10"/>
        <v>0</v>
      </c>
      <c r="AX12" s="451">
        <f t="shared" si="11"/>
        <v>0</v>
      </c>
      <c r="AY12" s="451">
        <f t="shared" si="12"/>
        <v>0</v>
      </c>
      <c r="AZ12" s="451">
        <f t="shared" si="13"/>
        <v>0</v>
      </c>
      <c r="BA12" s="451">
        <f t="shared" si="14"/>
        <v>0</v>
      </c>
      <c r="BB12" s="451">
        <f t="shared" si="15"/>
        <v>0</v>
      </c>
      <c r="BC12" s="451">
        <f t="shared" si="16"/>
        <v>0</v>
      </c>
      <c r="BD12" s="373">
        <f t="shared" si="19"/>
        <v>0</v>
      </c>
      <c r="BE12" s="380">
        <f t="shared" si="17"/>
        <v>0</v>
      </c>
    </row>
    <row r="13" spans="1:263" ht="17.25" x14ac:dyDescent="0.15">
      <c r="A13" s="451"/>
      <c r="B13" s="368"/>
      <c r="C13" s="381"/>
      <c r="D13" s="382"/>
      <c r="E13" s="383"/>
      <c r="F13" s="391" t="s">
        <v>241</v>
      </c>
      <c r="G13" s="410" t="s">
        <v>22</v>
      </c>
      <c r="H13" s="453" t="s">
        <v>99</v>
      </c>
      <c r="I13" s="451" t="s">
        <v>99</v>
      </c>
      <c r="J13" s="451" t="s">
        <v>99</v>
      </c>
      <c r="K13" s="451" t="s">
        <v>99</v>
      </c>
      <c r="L13" s="386" t="s">
        <v>99</v>
      </c>
      <c r="M13" s="455" t="s">
        <v>242</v>
      </c>
      <c r="N13" s="451" t="s">
        <v>99</v>
      </c>
      <c r="O13" s="451" t="s">
        <v>246</v>
      </c>
      <c r="P13" s="451" t="s">
        <v>99</v>
      </c>
      <c r="Q13" s="451" t="s">
        <v>99</v>
      </c>
      <c r="R13" s="451" t="s">
        <v>99</v>
      </c>
      <c r="S13" s="386" t="s">
        <v>245</v>
      </c>
      <c r="T13" s="386" t="s">
        <v>245</v>
      </c>
      <c r="U13" s="451" t="s">
        <v>245</v>
      </c>
      <c r="V13" s="390" t="s">
        <v>26</v>
      </c>
      <c r="W13" s="478" t="s">
        <v>245</v>
      </c>
      <c r="X13" s="478" t="s">
        <v>245</v>
      </c>
      <c r="Y13" s="478" t="s">
        <v>245</v>
      </c>
      <c r="Z13" s="386" t="s">
        <v>245</v>
      </c>
      <c r="AA13" s="386" t="s">
        <v>245</v>
      </c>
      <c r="AB13" s="390" t="s">
        <v>26</v>
      </c>
      <c r="AC13" s="478" t="s">
        <v>245</v>
      </c>
      <c r="AD13" s="478" t="s">
        <v>245</v>
      </c>
      <c r="AE13" s="390" t="s">
        <v>26</v>
      </c>
      <c r="AF13" s="478" t="s">
        <v>245</v>
      </c>
      <c r="AG13" s="386" t="s">
        <v>245</v>
      </c>
      <c r="AH13" s="386" t="s">
        <v>245</v>
      </c>
      <c r="AI13" s="478" t="s">
        <v>245</v>
      </c>
      <c r="AJ13" s="478" t="s">
        <v>245</v>
      </c>
      <c r="AK13" s="478" t="s">
        <v>245</v>
      </c>
      <c r="AL13" s="446" t="s">
        <v>26</v>
      </c>
      <c r="AM13" s="453">
        <f t="shared" si="18"/>
        <v>4</v>
      </c>
      <c r="AN13" s="451">
        <f t="shared" si="5"/>
        <v>9</v>
      </c>
      <c r="AO13" s="451">
        <f t="shared" si="6"/>
        <v>18</v>
      </c>
      <c r="AP13" s="451">
        <f t="shared" si="0"/>
        <v>9</v>
      </c>
      <c r="AQ13" s="451">
        <f t="shared" si="7"/>
        <v>0</v>
      </c>
      <c r="AR13" s="451">
        <f t="shared" si="8"/>
        <v>0</v>
      </c>
      <c r="AS13" s="451">
        <f t="shared" si="1"/>
        <v>0</v>
      </c>
      <c r="AT13" s="451">
        <f t="shared" si="2"/>
        <v>0</v>
      </c>
      <c r="AU13" s="451">
        <f t="shared" si="3"/>
        <v>0</v>
      </c>
      <c r="AV13" s="451">
        <f t="shared" si="9"/>
        <v>0</v>
      </c>
      <c r="AW13" s="451">
        <f t="shared" si="10"/>
        <v>0</v>
      </c>
      <c r="AX13" s="451">
        <f t="shared" si="11"/>
        <v>0</v>
      </c>
      <c r="AY13" s="451">
        <f t="shared" si="12"/>
        <v>0</v>
      </c>
      <c r="AZ13" s="451">
        <f t="shared" si="13"/>
        <v>0</v>
      </c>
      <c r="BA13" s="451">
        <f t="shared" si="14"/>
        <v>0</v>
      </c>
      <c r="BB13" s="451">
        <f t="shared" si="15"/>
        <v>0</v>
      </c>
      <c r="BC13" s="451">
        <f t="shared" si="16"/>
        <v>0</v>
      </c>
      <c r="BD13" s="373">
        <f t="shared" si="19"/>
        <v>0</v>
      </c>
      <c r="BE13" s="380">
        <f t="shared" si="17"/>
        <v>0</v>
      </c>
    </row>
    <row r="14" spans="1:263" ht="18" thickBot="1" x14ac:dyDescent="0.2">
      <c r="A14" s="451"/>
      <c r="B14" s="368"/>
      <c r="C14" s="404"/>
      <c r="D14" s="405"/>
      <c r="E14" s="406"/>
      <c r="F14" s="407" t="s">
        <v>228</v>
      </c>
      <c r="G14" s="408" t="s">
        <v>22</v>
      </c>
      <c r="H14" s="471" t="s">
        <v>99</v>
      </c>
      <c r="I14" s="472" t="s">
        <v>99</v>
      </c>
      <c r="J14" s="472" t="s">
        <v>99</v>
      </c>
      <c r="K14" s="472" t="s">
        <v>99</v>
      </c>
      <c r="L14" s="473" t="s">
        <v>99</v>
      </c>
      <c r="M14" s="473" t="s">
        <v>99</v>
      </c>
      <c r="N14" s="472" t="s">
        <v>99</v>
      </c>
      <c r="O14" s="472" t="s">
        <v>247</v>
      </c>
      <c r="P14" s="472" t="s">
        <v>99</v>
      </c>
      <c r="Q14" s="472" t="s">
        <v>99</v>
      </c>
      <c r="R14" s="472" t="s">
        <v>99</v>
      </c>
      <c r="S14" s="473" t="s">
        <v>99</v>
      </c>
      <c r="T14" s="473" t="s">
        <v>99</v>
      </c>
      <c r="U14" s="472" t="s">
        <v>99</v>
      </c>
      <c r="V14" s="472" t="s">
        <v>99</v>
      </c>
      <c r="W14" s="472" t="s">
        <v>99</v>
      </c>
      <c r="X14" s="472" t="s">
        <v>99</v>
      </c>
      <c r="Y14" s="472" t="s">
        <v>99</v>
      </c>
      <c r="Z14" s="473" t="s">
        <v>99</v>
      </c>
      <c r="AA14" s="473" t="s">
        <v>99</v>
      </c>
      <c r="AB14" s="472" t="s">
        <v>99</v>
      </c>
      <c r="AC14" s="472" t="s">
        <v>99</v>
      </c>
      <c r="AD14" s="472" t="s">
        <v>99</v>
      </c>
      <c r="AE14" s="472" t="s">
        <v>99</v>
      </c>
      <c r="AF14" s="472" t="s">
        <v>99</v>
      </c>
      <c r="AG14" s="473" t="s">
        <v>99</v>
      </c>
      <c r="AH14" s="473" t="s">
        <v>99</v>
      </c>
      <c r="AI14" s="472" t="s">
        <v>99</v>
      </c>
      <c r="AJ14" s="472" t="s">
        <v>99</v>
      </c>
      <c r="AK14" s="472" t="s">
        <v>99</v>
      </c>
      <c r="AL14" s="474" t="s">
        <v>99</v>
      </c>
      <c r="AM14" s="453">
        <f t="shared" si="18"/>
        <v>0</v>
      </c>
      <c r="AN14" s="451">
        <f t="shared" si="5"/>
        <v>30</v>
      </c>
      <c r="AO14" s="451">
        <f t="shared" si="6"/>
        <v>1</v>
      </c>
      <c r="AP14" s="451">
        <f t="shared" si="0"/>
        <v>30</v>
      </c>
      <c r="AQ14" s="451">
        <f t="shared" si="7"/>
        <v>0</v>
      </c>
      <c r="AR14" s="451">
        <f t="shared" si="8"/>
        <v>0</v>
      </c>
      <c r="AS14" s="451">
        <f t="shared" si="1"/>
        <v>0</v>
      </c>
      <c r="AT14" s="451">
        <f t="shared" si="2"/>
        <v>0</v>
      </c>
      <c r="AU14" s="451">
        <f t="shared" si="3"/>
        <v>0</v>
      </c>
      <c r="AV14" s="451">
        <f t="shared" si="9"/>
        <v>0</v>
      </c>
      <c r="AW14" s="451">
        <f t="shared" si="10"/>
        <v>0</v>
      </c>
      <c r="AX14" s="451">
        <f t="shared" si="11"/>
        <v>0</v>
      </c>
      <c r="AY14" s="451">
        <f t="shared" si="12"/>
        <v>0</v>
      </c>
      <c r="AZ14" s="451">
        <f t="shared" si="13"/>
        <v>0</v>
      </c>
      <c r="BA14" s="451">
        <f t="shared" si="14"/>
        <v>0</v>
      </c>
      <c r="BB14" s="451">
        <f t="shared" si="15"/>
        <v>0</v>
      </c>
      <c r="BC14" s="451">
        <f t="shared" si="16"/>
        <v>0</v>
      </c>
      <c r="BD14" s="373">
        <f t="shared" si="19"/>
        <v>0</v>
      </c>
      <c r="BE14" s="380">
        <f t="shared" si="17"/>
        <v>0</v>
      </c>
    </row>
    <row r="15" spans="1:263" ht="43.5" customHeight="1" x14ac:dyDescent="0.15">
      <c r="A15" s="451">
        <v>8</v>
      </c>
      <c r="B15" s="368">
        <f t="shared" ref="B15" si="20">B13+1</f>
        <v>1</v>
      </c>
      <c r="C15" s="376" t="s">
        <v>168</v>
      </c>
      <c r="D15" s="445" t="s">
        <v>219</v>
      </c>
      <c r="E15" s="411" t="s">
        <v>172</v>
      </c>
      <c r="F15" s="412" t="s">
        <v>221</v>
      </c>
      <c r="G15" s="413" t="s">
        <v>222</v>
      </c>
      <c r="H15" s="414" t="s">
        <v>26</v>
      </c>
      <c r="I15" s="377" t="s">
        <v>26</v>
      </c>
      <c r="J15" s="463" t="s">
        <v>236</v>
      </c>
      <c r="K15" s="463" t="s">
        <v>236</v>
      </c>
      <c r="L15" s="415" t="s">
        <v>26</v>
      </c>
      <c r="M15" s="415" t="s">
        <v>26</v>
      </c>
      <c r="N15" s="463" t="s">
        <v>236</v>
      </c>
      <c r="O15" s="463" t="s">
        <v>236</v>
      </c>
      <c r="P15" s="377" t="s">
        <v>26</v>
      </c>
      <c r="Q15" s="463" t="s">
        <v>236</v>
      </c>
      <c r="R15" s="463" t="s">
        <v>236</v>
      </c>
      <c r="S15" s="415" t="s">
        <v>26</v>
      </c>
      <c r="T15" s="415" t="s">
        <v>26</v>
      </c>
      <c r="U15" s="463" t="s">
        <v>236</v>
      </c>
      <c r="V15" s="463" t="s">
        <v>236</v>
      </c>
      <c r="W15" s="377" t="s">
        <v>26</v>
      </c>
      <c r="X15" s="463" t="s">
        <v>236</v>
      </c>
      <c r="Y15" s="463" t="s">
        <v>236</v>
      </c>
      <c r="Z15" s="415" t="s">
        <v>26</v>
      </c>
      <c r="AA15" s="415" t="s">
        <v>26</v>
      </c>
      <c r="AB15" s="463" t="s">
        <v>236</v>
      </c>
      <c r="AC15" s="463" t="s">
        <v>236</v>
      </c>
      <c r="AD15" s="377" t="s">
        <v>26</v>
      </c>
      <c r="AE15" s="463" t="s">
        <v>236</v>
      </c>
      <c r="AF15" s="463" t="s">
        <v>236</v>
      </c>
      <c r="AG15" s="415" t="s">
        <v>26</v>
      </c>
      <c r="AH15" s="415" t="s">
        <v>26</v>
      </c>
      <c r="AI15" s="377" t="s">
        <v>26</v>
      </c>
      <c r="AJ15" s="377" t="s">
        <v>26</v>
      </c>
      <c r="AK15" s="377" t="s">
        <v>26</v>
      </c>
      <c r="AL15" s="454" t="s">
        <v>26</v>
      </c>
      <c r="AM15" s="470">
        <f t="shared" si="18"/>
        <v>17</v>
      </c>
      <c r="AN15" s="451">
        <f t="shared" si="5"/>
        <v>0</v>
      </c>
      <c r="AO15" s="451">
        <f t="shared" si="6"/>
        <v>14</v>
      </c>
      <c r="AP15" s="451">
        <f t="shared" si="0"/>
        <v>0</v>
      </c>
      <c r="AQ15" s="451">
        <f t="shared" si="7"/>
        <v>0</v>
      </c>
      <c r="AR15" s="451">
        <f t="shared" si="8"/>
        <v>0</v>
      </c>
      <c r="AS15" s="451">
        <f t="shared" si="1"/>
        <v>0</v>
      </c>
      <c r="AT15" s="451">
        <f t="shared" si="2"/>
        <v>0</v>
      </c>
      <c r="AU15" s="451">
        <f t="shared" si="3"/>
        <v>0</v>
      </c>
      <c r="AV15" s="451">
        <f t="shared" si="9"/>
        <v>0</v>
      </c>
      <c r="AW15" s="451">
        <f t="shared" si="10"/>
        <v>0</v>
      </c>
      <c r="AX15" s="451">
        <f t="shared" si="11"/>
        <v>0</v>
      </c>
      <c r="AY15" s="451">
        <f t="shared" si="12"/>
        <v>0</v>
      </c>
      <c r="AZ15" s="451">
        <f t="shared" si="13"/>
        <v>0</v>
      </c>
      <c r="BA15" s="451">
        <f t="shared" si="14"/>
        <v>0</v>
      </c>
      <c r="BB15" s="451">
        <f t="shared" si="15"/>
        <v>0</v>
      </c>
      <c r="BC15" s="451">
        <f t="shared" si="16"/>
        <v>0</v>
      </c>
      <c r="BD15" s="373">
        <f t="shared" si="19"/>
        <v>0</v>
      </c>
      <c r="BE15" s="380">
        <f>BD15*1300</f>
        <v>0</v>
      </c>
      <c r="BF15" s="416"/>
    </row>
    <row r="16" spans="1:263" ht="43.5" customHeight="1" x14ac:dyDescent="0.15">
      <c r="A16" s="451">
        <f t="shared" ref="A16:B18" si="21">A15+1</f>
        <v>9</v>
      </c>
      <c r="B16" s="368">
        <f>B15+1</f>
        <v>2</v>
      </c>
      <c r="C16" s="381" t="s">
        <v>168</v>
      </c>
      <c r="D16" s="417" t="s">
        <v>46</v>
      </c>
      <c r="E16" s="418" t="s">
        <v>172</v>
      </c>
      <c r="F16" s="419" t="s">
        <v>171</v>
      </c>
      <c r="G16" s="420" t="s">
        <v>225</v>
      </c>
      <c r="H16" s="464" t="s">
        <v>237</v>
      </c>
      <c r="I16" s="465" t="s">
        <v>237</v>
      </c>
      <c r="J16" s="465" t="s">
        <v>237</v>
      </c>
      <c r="K16" s="465" t="s">
        <v>237</v>
      </c>
      <c r="L16" s="393" t="s">
        <v>26</v>
      </c>
      <c r="M16" s="393" t="s">
        <v>26</v>
      </c>
      <c r="N16" s="390" t="s">
        <v>26</v>
      </c>
      <c r="O16" s="465" t="s">
        <v>237</v>
      </c>
      <c r="P16" s="465" t="s">
        <v>237</v>
      </c>
      <c r="Q16" s="465" t="s">
        <v>237</v>
      </c>
      <c r="R16" s="465" t="s">
        <v>237</v>
      </c>
      <c r="S16" s="393" t="s">
        <v>26</v>
      </c>
      <c r="T16" s="393" t="s">
        <v>26</v>
      </c>
      <c r="U16" s="390" t="s">
        <v>26</v>
      </c>
      <c r="V16" s="465" t="s">
        <v>237</v>
      </c>
      <c r="W16" s="465" t="s">
        <v>237</v>
      </c>
      <c r="X16" s="465" t="s">
        <v>237</v>
      </c>
      <c r="Y16" s="390" t="s">
        <v>26</v>
      </c>
      <c r="Z16" s="393" t="s">
        <v>26</v>
      </c>
      <c r="AA16" s="393" t="s">
        <v>26</v>
      </c>
      <c r="AB16" s="390" t="s">
        <v>26</v>
      </c>
      <c r="AC16" s="465" t="s">
        <v>237</v>
      </c>
      <c r="AD16" s="465" t="s">
        <v>237</v>
      </c>
      <c r="AE16" s="465" t="s">
        <v>237</v>
      </c>
      <c r="AF16" s="390" t="s">
        <v>26</v>
      </c>
      <c r="AG16" s="393" t="s">
        <v>26</v>
      </c>
      <c r="AH16" s="393" t="s">
        <v>26</v>
      </c>
      <c r="AI16" s="390" t="s">
        <v>26</v>
      </c>
      <c r="AJ16" s="390" t="s">
        <v>26</v>
      </c>
      <c r="AK16" s="390" t="s">
        <v>26</v>
      </c>
      <c r="AL16" s="477" t="s">
        <v>26</v>
      </c>
      <c r="AM16" s="470">
        <f t="shared" si="18"/>
        <v>17</v>
      </c>
      <c r="AN16" s="451">
        <f t="shared" si="5"/>
        <v>0</v>
      </c>
      <c r="AO16" s="451">
        <f>AL$4-AM16-AN16</f>
        <v>14</v>
      </c>
      <c r="AP16" s="451">
        <f t="shared" si="0"/>
        <v>0</v>
      </c>
      <c r="AQ16" s="451">
        <f t="shared" si="7"/>
        <v>0</v>
      </c>
      <c r="AR16" s="451">
        <f t="shared" si="8"/>
        <v>0</v>
      </c>
      <c r="AS16" s="451">
        <f t="shared" si="1"/>
        <v>0</v>
      </c>
      <c r="AT16" s="451">
        <f t="shared" si="2"/>
        <v>0</v>
      </c>
      <c r="AU16" s="451">
        <f t="shared" si="3"/>
        <v>0</v>
      </c>
      <c r="AV16" s="451">
        <f t="shared" si="9"/>
        <v>0</v>
      </c>
      <c r="AW16" s="451">
        <f t="shared" si="10"/>
        <v>0</v>
      </c>
      <c r="AX16" s="451">
        <f t="shared" si="11"/>
        <v>0</v>
      </c>
      <c r="AY16" s="451">
        <f t="shared" si="12"/>
        <v>0</v>
      </c>
      <c r="AZ16" s="451">
        <f t="shared" si="13"/>
        <v>0</v>
      </c>
      <c r="BA16" s="451">
        <f t="shared" si="14"/>
        <v>0</v>
      </c>
      <c r="BB16" s="451">
        <f t="shared" si="15"/>
        <v>0</v>
      </c>
      <c r="BC16" s="451">
        <f t="shared" si="16"/>
        <v>0</v>
      </c>
      <c r="BD16" s="373">
        <f>(AQ16*$AQ$4)+(AR16*$AR$4)+(AS16*$AS$4)+(AT16*$AT$4)+(AU16*$AU$4)+(AV16*$AV$4)+(AW16*$AW$4)+(AX16*$AX$4)+(AY16*$AY$4)+(AZ16*$AZ$4)+(BA16*$BA$4)</f>
        <v>0</v>
      </c>
      <c r="BE16" s="380">
        <f>BD16*1000</f>
        <v>0</v>
      </c>
      <c r="BF16" s="416"/>
    </row>
    <row r="17" spans="1:57" ht="43.5" customHeight="1" x14ac:dyDescent="0.15">
      <c r="A17" s="451">
        <f t="shared" si="21"/>
        <v>10</v>
      </c>
      <c r="B17" s="368">
        <f t="shared" si="21"/>
        <v>3</v>
      </c>
      <c r="C17" s="381" t="s">
        <v>168</v>
      </c>
      <c r="D17" s="417" t="s">
        <v>74</v>
      </c>
      <c r="E17" s="418" t="s">
        <v>172</v>
      </c>
      <c r="F17" s="419" t="s">
        <v>171</v>
      </c>
      <c r="G17" s="420" t="s">
        <v>224</v>
      </c>
      <c r="H17" s="464" t="s">
        <v>238</v>
      </c>
      <c r="I17" s="465" t="s">
        <v>239</v>
      </c>
      <c r="J17" s="465" t="s">
        <v>238</v>
      </c>
      <c r="K17" s="390" t="s">
        <v>26</v>
      </c>
      <c r="L17" s="467" t="s">
        <v>240</v>
      </c>
      <c r="M17" s="393" t="s">
        <v>26</v>
      </c>
      <c r="N17" s="390" t="s">
        <v>26</v>
      </c>
      <c r="O17" s="465" t="s">
        <v>238</v>
      </c>
      <c r="P17" s="465" t="s">
        <v>239</v>
      </c>
      <c r="Q17" s="465" t="s">
        <v>238</v>
      </c>
      <c r="R17" s="390" t="s">
        <v>26</v>
      </c>
      <c r="S17" s="467" t="s">
        <v>240</v>
      </c>
      <c r="T17" s="393" t="s">
        <v>26</v>
      </c>
      <c r="U17" s="390" t="s">
        <v>26</v>
      </c>
      <c r="V17" s="465" t="s">
        <v>238</v>
      </c>
      <c r="W17" s="465" t="s">
        <v>239</v>
      </c>
      <c r="X17" s="465" t="s">
        <v>238</v>
      </c>
      <c r="Y17" s="390" t="s">
        <v>26</v>
      </c>
      <c r="Z17" s="467" t="s">
        <v>240</v>
      </c>
      <c r="AA17" s="393" t="s">
        <v>26</v>
      </c>
      <c r="AB17" s="390" t="s">
        <v>26</v>
      </c>
      <c r="AC17" s="465" t="s">
        <v>238</v>
      </c>
      <c r="AD17" s="465" t="s">
        <v>239</v>
      </c>
      <c r="AE17" s="465" t="s">
        <v>238</v>
      </c>
      <c r="AF17" s="390" t="s">
        <v>26</v>
      </c>
      <c r="AG17" s="467" t="s">
        <v>240</v>
      </c>
      <c r="AH17" s="393" t="s">
        <v>26</v>
      </c>
      <c r="AI17" s="390" t="s">
        <v>26</v>
      </c>
      <c r="AJ17" s="390" t="s">
        <v>26</v>
      </c>
      <c r="AK17" s="465" t="s">
        <v>237</v>
      </c>
      <c r="AL17" s="477" t="s">
        <v>26</v>
      </c>
      <c r="AM17" s="470">
        <f t="shared" si="18"/>
        <v>14</v>
      </c>
      <c r="AN17" s="451">
        <f t="shared" si="5"/>
        <v>0</v>
      </c>
      <c r="AO17" s="451">
        <f t="shared" si="6"/>
        <v>17</v>
      </c>
      <c r="AP17" s="451">
        <f t="shared" si="0"/>
        <v>0</v>
      </c>
      <c r="AQ17" s="451">
        <f t="shared" si="7"/>
        <v>0</v>
      </c>
      <c r="AR17" s="451">
        <f t="shared" si="8"/>
        <v>0</v>
      </c>
      <c r="AS17" s="451">
        <f t="shared" si="1"/>
        <v>0</v>
      </c>
      <c r="AT17" s="451">
        <f t="shared" si="2"/>
        <v>0</v>
      </c>
      <c r="AU17" s="451">
        <f t="shared" si="3"/>
        <v>0</v>
      </c>
      <c r="AV17" s="451">
        <f t="shared" si="9"/>
        <v>0</v>
      </c>
      <c r="AW17" s="451">
        <f t="shared" si="10"/>
        <v>0</v>
      </c>
      <c r="AX17" s="451">
        <f t="shared" si="11"/>
        <v>0</v>
      </c>
      <c r="AY17" s="451">
        <f t="shared" si="12"/>
        <v>0</v>
      </c>
      <c r="AZ17" s="451">
        <f t="shared" si="13"/>
        <v>0</v>
      </c>
      <c r="BA17" s="451">
        <f t="shared" si="14"/>
        <v>0</v>
      </c>
      <c r="BB17" s="451">
        <f t="shared" si="15"/>
        <v>0</v>
      </c>
      <c r="BC17" s="451">
        <f t="shared" si="16"/>
        <v>0</v>
      </c>
      <c r="BD17" s="373">
        <f>(AQ17*$AQ$4)+(AR17*$AR$4)+(AS17*$AS$4)+(AT17*$AT$4)+(AU17*$AU$4)+(AV17*$AV$4)+(AW17*$AW$4)+(AX17*$AX$4)+(AY17*$AY$4)+(AZ17*$AZ$4)+(BA17*$BA$4)</f>
        <v>0</v>
      </c>
      <c r="BE17" s="380">
        <f>BD17*1000</f>
        <v>0</v>
      </c>
    </row>
    <row r="18" spans="1:57" ht="43.5" customHeight="1" thickBot="1" x14ac:dyDescent="0.2">
      <c r="A18" s="451">
        <f t="shared" si="21"/>
        <v>11</v>
      </c>
      <c r="B18" s="368">
        <f t="shared" si="21"/>
        <v>4</v>
      </c>
      <c r="C18" s="381" t="s">
        <v>168</v>
      </c>
      <c r="D18" s="421" t="s">
        <v>220</v>
      </c>
      <c r="E18" s="418" t="s">
        <v>172</v>
      </c>
      <c r="F18" s="419" t="s">
        <v>173</v>
      </c>
      <c r="G18" s="420" t="s">
        <v>223</v>
      </c>
      <c r="H18" s="422" t="s">
        <v>26</v>
      </c>
      <c r="I18" s="423" t="s">
        <v>26</v>
      </c>
      <c r="J18" s="423" t="s">
        <v>26</v>
      </c>
      <c r="K18" s="423" t="s">
        <v>26</v>
      </c>
      <c r="L18" s="424" t="s">
        <v>26</v>
      </c>
      <c r="M18" s="424" t="s">
        <v>26</v>
      </c>
      <c r="N18" s="423" t="s">
        <v>26</v>
      </c>
      <c r="O18" s="423" t="s">
        <v>26</v>
      </c>
      <c r="P18" s="423" t="s">
        <v>26</v>
      </c>
      <c r="Q18" s="423" t="s">
        <v>26</v>
      </c>
      <c r="R18" s="423" t="s">
        <v>26</v>
      </c>
      <c r="S18" s="468" t="s">
        <v>240</v>
      </c>
      <c r="T18" s="424" t="s">
        <v>26</v>
      </c>
      <c r="U18" s="423" t="s">
        <v>26</v>
      </c>
      <c r="V18" s="423" t="s">
        <v>26</v>
      </c>
      <c r="W18" s="423" t="s">
        <v>26</v>
      </c>
      <c r="X18" s="423" t="s">
        <v>26</v>
      </c>
      <c r="Y18" s="423" t="s">
        <v>26</v>
      </c>
      <c r="Z18" s="424" t="s">
        <v>26</v>
      </c>
      <c r="AA18" s="424" t="s">
        <v>26</v>
      </c>
      <c r="AB18" s="469" t="s">
        <v>240</v>
      </c>
      <c r="AC18" s="423" t="s">
        <v>26</v>
      </c>
      <c r="AD18" s="423" t="s">
        <v>26</v>
      </c>
      <c r="AE18" s="423" t="s">
        <v>26</v>
      </c>
      <c r="AF18" s="423" t="s">
        <v>26</v>
      </c>
      <c r="AG18" s="468" t="s">
        <v>240</v>
      </c>
      <c r="AH18" s="468" t="s">
        <v>240</v>
      </c>
      <c r="AI18" s="469" t="s">
        <v>240</v>
      </c>
      <c r="AJ18" s="423" t="s">
        <v>26</v>
      </c>
      <c r="AK18" s="423" t="s">
        <v>26</v>
      </c>
      <c r="AL18" s="447" t="s">
        <v>26</v>
      </c>
      <c r="AM18" s="470">
        <f t="shared" si="18"/>
        <v>26</v>
      </c>
      <c r="AN18" s="451">
        <f t="shared" si="5"/>
        <v>0</v>
      </c>
      <c r="AO18" s="451">
        <f t="shared" si="6"/>
        <v>5</v>
      </c>
      <c r="AP18" s="451">
        <f t="shared" si="0"/>
        <v>0</v>
      </c>
      <c r="AQ18" s="451">
        <f t="shared" si="7"/>
        <v>0</v>
      </c>
      <c r="AR18" s="451">
        <f t="shared" si="8"/>
        <v>0</v>
      </c>
      <c r="AS18" s="451">
        <f t="shared" si="1"/>
        <v>0</v>
      </c>
      <c r="AT18" s="451">
        <f t="shared" si="2"/>
        <v>0</v>
      </c>
      <c r="AU18" s="451">
        <f t="shared" si="3"/>
        <v>0</v>
      </c>
      <c r="AV18" s="451">
        <f t="shared" si="9"/>
        <v>0</v>
      </c>
      <c r="AW18" s="451">
        <f t="shared" si="10"/>
        <v>0</v>
      </c>
      <c r="AX18" s="451">
        <f t="shared" si="11"/>
        <v>0</v>
      </c>
      <c r="AY18" s="451">
        <f t="shared" si="12"/>
        <v>0</v>
      </c>
      <c r="AZ18" s="451">
        <f t="shared" si="13"/>
        <v>0</v>
      </c>
      <c r="BA18" s="451">
        <f t="shared" si="14"/>
        <v>0</v>
      </c>
      <c r="BB18" s="451">
        <f t="shared" si="15"/>
        <v>0</v>
      </c>
      <c r="BC18" s="451">
        <f t="shared" si="16"/>
        <v>0</v>
      </c>
      <c r="BD18" s="373">
        <f t="shared" si="19"/>
        <v>0</v>
      </c>
      <c r="BE18" s="380">
        <f t="shared" si="17"/>
        <v>0</v>
      </c>
    </row>
    <row r="19" spans="1:57" ht="14.25" thickBot="1" x14ac:dyDescent="0.2">
      <c r="A19" s="372"/>
      <c r="B19" s="372"/>
      <c r="C19" s="425"/>
      <c r="D19" s="426"/>
      <c r="E19" s="427"/>
      <c r="F19" s="427"/>
      <c r="G19" s="427"/>
      <c r="H19" s="428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30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E19" s="431">
        <f>SUM(BE15:BE18)</f>
        <v>0</v>
      </c>
    </row>
    <row r="20" spans="1:57" x14ac:dyDescent="0.15">
      <c r="A20" s="372"/>
      <c r="B20" s="372"/>
      <c r="C20" s="666" t="s">
        <v>235</v>
      </c>
      <c r="D20" s="670" t="s">
        <v>175</v>
      </c>
      <c r="E20" s="670"/>
      <c r="F20" s="670"/>
      <c r="G20" s="670"/>
      <c r="H20" s="450">
        <f>COUNTIF(H6:H18,"休")</f>
        <v>2</v>
      </c>
      <c r="I20" s="450">
        <f t="shared" ref="I20:AL20" si="22">COUNTIF(I6:I18,"休")</f>
        <v>3</v>
      </c>
      <c r="J20" s="450">
        <f t="shared" si="22"/>
        <v>2</v>
      </c>
      <c r="K20" s="450">
        <f t="shared" si="22"/>
        <v>3</v>
      </c>
      <c r="L20" s="450">
        <f t="shared" si="22"/>
        <v>3</v>
      </c>
      <c r="M20" s="450">
        <f t="shared" si="22"/>
        <v>4</v>
      </c>
      <c r="N20" s="450">
        <f t="shared" si="22"/>
        <v>3</v>
      </c>
      <c r="O20" s="450">
        <f t="shared" si="22"/>
        <v>2</v>
      </c>
      <c r="P20" s="450">
        <f t="shared" si="22"/>
        <v>3</v>
      </c>
      <c r="Q20" s="450">
        <f t="shared" si="22"/>
        <v>2</v>
      </c>
      <c r="R20" s="450">
        <f t="shared" si="22"/>
        <v>2</v>
      </c>
      <c r="S20" s="450">
        <f t="shared" si="22"/>
        <v>3</v>
      </c>
      <c r="T20" s="450">
        <f t="shared" si="22"/>
        <v>4</v>
      </c>
      <c r="U20" s="450">
        <f t="shared" si="22"/>
        <v>4</v>
      </c>
      <c r="V20" s="450">
        <f t="shared" si="22"/>
        <v>2</v>
      </c>
      <c r="W20" s="450">
        <f t="shared" si="22"/>
        <v>3</v>
      </c>
      <c r="X20" s="450">
        <f t="shared" si="22"/>
        <v>2</v>
      </c>
      <c r="Y20" s="450">
        <f t="shared" si="22"/>
        <v>3</v>
      </c>
      <c r="Z20" s="450">
        <f t="shared" si="22"/>
        <v>3</v>
      </c>
      <c r="AA20" s="450">
        <f t="shared" si="22"/>
        <v>4</v>
      </c>
      <c r="AB20" s="450">
        <f t="shared" si="22"/>
        <v>4</v>
      </c>
      <c r="AC20" s="450">
        <f t="shared" si="22"/>
        <v>2</v>
      </c>
      <c r="AD20" s="450">
        <f t="shared" si="22"/>
        <v>3</v>
      </c>
      <c r="AE20" s="450">
        <f t="shared" si="22"/>
        <v>2</v>
      </c>
      <c r="AF20" s="450">
        <f t="shared" si="22"/>
        <v>4</v>
      </c>
      <c r="AG20" s="450">
        <f t="shared" si="22"/>
        <v>2</v>
      </c>
      <c r="AH20" s="450">
        <f t="shared" si="22"/>
        <v>3</v>
      </c>
      <c r="AI20" s="450">
        <f t="shared" si="22"/>
        <v>4</v>
      </c>
      <c r="AJ20" s="450">
        <f t="shared" si="22"/>
        <v>5</v>
      </c>
      <c r="AK20" s="450">
        <f t="shared" si="22"/>
        <v>4</v>
      </c>
      <c r="AL20" s="450">
        <f t="shared" si="22"/>
        <v>6</v>
      </c>
      <c r="AM20" s="372"/>
      <c r="AN20" s="372"/>
      <c r="AO20" s="372"/>
      <c r="AP20" s="372"/>
      <c r="AW20" s="372"/>
      <c r="AX20" s="372"/>
      <c r="AY20" s="372"/>
      <c r="AZ20" s="372"/>
      <c r="BA20" s="372"/>
      <c r="BB20" s="372"/>
      <c r="BC20" s="372"/>
    </row>
    <row r="21" spans="1:57" x14ac:dyDescent="0.15">
      <c r="A21" s="372"/>
      <c r="B21" s="372"/>
      <c r="C21" s="667"/>
      <c r="D21" s="671" t="s">
        <v>176</v>
      </c>
      <c r="E21" s="671"/>
      <c r="F21" s="671"/>
      <c r="G21" s="671"/>
      <c r="H21" s="451">
        <f>COUNTBLANK(H6:H8)</f>
        <v>3</v>
      </c>
      <c r="I21" s="451">
        <f t="shared" ref="I21:AL21" si="23">COUNTBLANK(I6:I8)</f>
        <v>2</v>
      </c>
      <c r="J21" s="451">
        <f t="shared" si="23"/>
        <v>2</v>
      </c>
      <c r="K21" s="451">
        <f t="shared" si="23"/>
        <v>2</v>
      </c>
      <c r="L21" s="451">
        <f t="shared" si="23"/>
        <v>3</v>
      </c>
      <c r="M21" s="451">
        <f t="shared" si="23"/>
        <v>3</v>
      </c>
      <c r="N21" s="451">
        <f t="shared" si="23"/>
        <v>3</v>
      </c>
      <c r="O21" s="451">
        <f t="shared" si="23"/>
        <v>2</v>
      </c>
      <c r="P21" s="451">
        <f t="shared" si="23"/>
        <v>2</v>
      </c>
      <c r="Q21" s="451">
        <f t="shared" si="23"/>
        <v>2</v>
      </c>
      <c r="R21" s="451">
        <f t="shared" si="23"/>
        <v>3</v>
      </c>
      <c r="S21" s="451">
        <f t="shared" si="23"/>
        <v>2</v>
      </c>
      <c r="T21" s="451">
        <f t="shared" si="23"/>
        <v>3</v>
      </c>
      <c r="U21" s="451">
        <f t="shared" si="23"/>
        <v>2</v>
      </c>
      <c r="V21" s="451">
        <f t="shared" si="23"/>
        <v>3</v>
      </c>
      <c r="W21" s="451">
        <f t="shared" si="23"/>
        <v>2</v>
      </c>
      <c r="X21" s="451">
        <f t="shared" si="23"/>
        <v>2</v>
      </c>
      <c r="Y21" s="451">
        <f t="shared" si="23"/>
        <v>3</v>
      </c>
      <c r="Z21" s="451">
        <f t="shared" si="23"/>
        <v>3</v>
      </c>
      <c r="AA21" s="451">
        <f t="shared" si="23"/>
        <v>3</v>
      </c>
      <c r="AB21" s="451">
        <f t="shared" si="23"/>
        <v>2</v>
      </c>
      <c r="AC21" s="451">
        <f t="shared" si="23"/>
        <v>2</v>
      </c>
      <c r="AD21" s="451">
        <f t="shared" si="23"/>
        <v>2</v>
      </c>
      <c r="AE21" s="451">
        <f t="shared" si="23"/>
        <v>3</v>
      </c>
      <c r="AF21" s="451">
        <f t="shared" si="23"/>
        <v>2</v>
      </c>
      <c r="AG21" s="451">
        <f t="shared" si="23"/>
        <v>3</v>
      </c>
      <c r="AH21" s="451">
        <f t="shared" si="23"/>
        <v>3</v>
      </c>
      <c r="AI21" s="451">
        <f t="shared" si="23"/>
        <v>2</v>
      </c>
      <c r="AJ21" s="451">
        <f t="shared" si="23"/>
        <v>2</v>
      </c>
      <c r="AK21" s="451">
        <f t="shared" si="23"/>
        <v>2</v>
      </c>
      <c r="AL21" s="451">
        <f t="shared" si="23"/>
        <v>2</v>
      </c>
      <c r="AM21" s="372"/>
      <c r="AN21" s="372"/>
      <c r="AO21" s="372"/>
      <c r="AP21" s="372"/>
      <c r="AW21" s="372"/>
      <c r="AX21" s="372"/>
      <c r="AY21" s="372"/>
      <c r="AZ21" s="372"/>
      <c r="BA21" s="372"/>
      <c r="BB21" s="372"/>
      <c r="BC21" s="372"/>
    </row>
    <row r="22" spans="1:57" x14ac:dyDescent="0.15">
      <c r="A22" s="372"/>
      <c r="B22" s="372"/>
      <c r="C22" s="667"/>
      <c r="D22" s="671" t="s">
        <v>231</v>
      </c>
      <c r="E22" s="671"/>
      <c r="F22" s="671"/>
      <c r="G22" s="671"/>
      <c r="H22" s="451">
        <v>0</v>
      </c>
      <c r="I22" s="451">
        <v>2</v>
      </c>
      <c r="J22" s="451">
        <v>2</v>
      </c>
      <c r="K22" s="451">
        <v>2</v>
      </c>
      <c r="L22" s="451">
        <v>2</v>
      </c>
      <c r="M22" s="451">
        <v>2</v>
      </c>
      <c r="N22" s="451">
        <v>1</v>
      </c>
      <c r="O22" s="451">
        <v>0</v>
      </c>
      <c r="P22" s="451">
        <v>2</v>
      </c>
      <c r="Q22" s="451">
        <v>2</v>
      </c>
      <c r="R22" s="451">
        <v>1</v>
      </c>
      <c r="S22" s="451">
        <v>1</v>
      </c>
      <c r="T22" s="451">
        <v>1</v>
      </c>
      <c r="U22" s="451">
        <v>1</v>
      </c>
      <c r="V22" s="451">
        <v>0</v>
      </c>
      <c r="W22" s="451">
        <v>2</v>
      </c>
      <c r="X22" s="451">
        <v>1</v>
      </c>
      <c r="Y22" s="451">
        <v>1</v>
      </c>
      <c r="Z22" s="451">
        <v>2</v>
      </c>
      <c r="AA22" s="451">
        <v>1</v>
      </c>
      <c r="AB22" s="451">
        <v>1</v>
      </c>
      <c r="AC22" s="451">
        <v>1</v>
      </c>
      <c r="AD22" s="451">
        <v>2</v>
      </c>
      <c r="AE22" s="451">
        <v>1</v>
      </c>
      <c r="AF22" s="451">
        <v>1</v>
      </c>
      <c r="AG22" s="451">
        <v>1</v>
      </c>
      <c r="AH22" s="451">
        <v>1</v>
      </c>
      <c r="AI22" s="451">
        <v>1</v>
      </c>
      <c r="AJ22" s="451">
        <v>2</v>
      </c>
      <c r="AK22" s="451">
        <v>2</v>
      </c>
      <c r="AL22" s="451">
        <v>2</v>
      </c>
      <c r="AM22" s="372"/>
      <c r="AN22" s="372"/>
      <c r="AO22" s="372"/>
      <c r="AP22" s="372"/>
      <c r="AW22" s="372"/>
      <c r="AX22" s="372"/>
      <c r="AY22" s="372"/>
      <c r="AZ22" s="372"/>
      <c r="BA22" s="372"/>
      <c r="BB22" s="372"/>
      <c r="BC22" s="372"/>
    </row>
    <row r="23" spans="1:57" x14ac:dyDescent="0.15">
      <c r="A23" s="372"/>
      <c r="B23" s="372"/>
      <c r="C23" s="667"/>
      <c r="D23" s="671" t="s">
        <v>177</v>
      </c>
      <c r="E23" s="671"/>
      <c r="F23" s="671"/>
      <c r="G23" s="671"/>
      <c r="H23" s="451">
        <f>$B$18-(COUNTIF(H15:H18,"休"))</f>
        <v>2</v>
      </c>
      <c r="I23" s="451">
        <f t="shared" ref="I23:AL23" si="24">$B$18-(COUNTIF(I15:I18,"休"))</f>
        <v>2</v>
      </c>
      <c r="J23" s="451">
        <f t="shared" si="24"/>
        <v>3</v>
      </c>
      <c r="K23" s="451">
        <f t="shared" si="24"/>
        <v>2</v>
      </c>
      <c r="L23" s="451">
        <f t="shared" si="24"/>
        <v>1</v>
      </c>
      <c r="M23" s="451">
        <f t="shared" si="24"/>
        <v>0</v>
      </c>
      <c r="N23" s="451">
        <f t="shared" si="24"/>
        <v>1</v>
      </c>
      <c r="O23" s="451">
        <f t="shared" si="24"/>
        <v>3</v>
      </c>
      <c r="P23" s="451">
        <f t="shared" si="24"/>
        <v>2</v>
      </c>
      <c r="Q23" s="451">
        <f t="shared" si="24"/>
        <v>3</v>
      </c>
      <c r="R23" s="451">
        <f t="shared" si="24"/>
        <v>2</v>
      </c>
      <c r="S23" s="451">
        <f t="shared" si="24"/>
        <v>2</v>
      </c>
      <c r="T23" s="451">
        <f t="shared" si="24"/>
        <v>0</v>
      </c>
      <c r="U23" s="451">
        <f t="shared" si="24"/>
        <v>1</v>
      </c>
      <c r="V23" s="451">
        <f t="shared" si="24"/>
        <v>3</v>
      </c>
      <c r="W23" s="451">
        <f t="shared" si="24"/>
        <v>2</v>
      </c>
      <c r="X23" s="451">
        <f t="shared" si="24"/>
        <v>3</v>
      </c>
      <c r="Y23" s="451">
        <f t="shared" si="24"/>
        <v>1</v>
      </c>
      <c r="Z23" s="451">
        <f t="shared" si="24"/>
        <v>1</v>
      </c>
      <c r="AA23" s="451">
        <f t="shared" si="24"/>
        <v>0</v>
      </c>
      <c r="AB23" s="451">
        <f t="shared" si="24"/>
        <v>2</v>
      </c>
      <c r="AC23" s="451">
        <f t="shared" si="24"/>
        <v>3</v>
      </c>
      <c r="AD23" s="451">
        <f t="shared" si="24"/>
        <v>2</v>
      </c>
      <c r="AE23" s="451">
        <f t="shared" si="24"/>
        <v>3</v>
      </c>
      <c r="AF23" s="451">
        <f t="shared" si="24"/>
        <v>1</v>
      </c>
      <c r="AG23" s="451">
        <f t="shared" si="24"/>
        <v>2</v>
      </c>
      <c r="AH23" s="451">
        <f t="shared" si="24"/>
        <v>1</v>
      </c>
      <c r="AI23" s="451">
        <f t="shared" si="24"/>
        <v>1</v>
      </c>
      <c r="AJ23" s="451">
        <f t="shared" si="24"/>
        <v>0</v>
      </c>
      <c r="AK23" s="451">
        <f t="shared" si="24"/>
        <v>1</v>
      </c>
      <c r="AL23" s="451">
        <f t="shared" si="24"/>
        <v>0</v>
      </c>
      <c r="AM23" s="372"/>
      <c r="AN23" s="372"/>
      <c r="AO23" s="372"/>
      <c r="AP23" s="372"/>
      <c r="AW23" s="372"/>
      <c r="AX23" s="372"/>
      <c r="AY23" s="372"/>
      <c r="AZ23" s="372"/>
      <c r="BA23" s="372"/>
      <c r="BB23" s="372"/>
      <c r="BC23" s="372"/>
    </row>
    <row r="24" spans="1:57" x14ac:dyDescent="0.15">
      <c r="A24" s="372"/>
      <c r="B24" s="372"/>
      <c r="C24" s="667"/>
      <c r="D24" s="671" t="s">
        <v>178</v>
      </c>
      <c r="E24" s="671"/>
      <c r="F24" s="671"/>
      <c r="G24" s="671"/>
      <c r="H24" s="451">
        <f>H21+H22+H23</f>
        <v>5</v>
      </c>
      <c r="I24" s="451">
        <f t="shared" ref="I24:AL24" si="25">I21+I22+I23</f>
        <v>6</v>
      </c>
      <c r="J24" s="451">
        <f t="shared" si="25"/>
        <v>7</v>
      </c>
      <c r="K24" s="451">
        <f t="shared" si="25"/>
        <v>6</v>
      </c>
      <c r="L24" s="451">
        <f t="shared" si="25"/>
        <v>6</v>
      </c>
      <c r="M24" s="451">
        <f t="shared" si="25"/>
        <v>5</v>
      </c>
      <c r="N24" s="451">
        <f t="shared" si="25"/>
        <v>5</v>
      </c>
      <c r="O24" s="451">
        <f t="shared" si="25"/>
        <v>5</v>
      </c>
      <c r="P24" s="451">
        <f t="shared" si="25"/>
        <v>6</v>
      </c>
      <c r="Q24" s="451">
        <f t="shared" si="25"/>
        <v>7</v>
      </c>
      <c r="R24" s="451">
        <f t="shared" si="25"/>
        <v>6</v>
      </c>
      <c r="S24" s="451">
        <f t="shared" si="25"/>
        <v>5</v>
      </c>
      <c r="T24" s="451">
        <f t="shared" si="25"/>
        <v>4</v>
      </c>
      <c r="U24" s="451">
        <f t="shared" si="25"/>
        <v>4</v>
      </c>
      <c r="V24" s="451">
        <f t="shared" si="25"/>
        <v>6</v>
      </c>
      <c r="W24" s="451">
        <f t="shared" si="25"/>
        <v>6</v>
      </c>
      <c r="X24" s="451">
        <f t="shared" si="25"/>
        <v>6</v>
      </c>
      <c r="Y24" s="451">
        <f t="shared" si="25"/>
        <v>5</v>
      </c>
      <c r="Z24" s="451">
        <f t="shared" si="25"/>
        <v>6</v>
      </c>
      <c r="AA24" s="451">
        <f t="shared" si="25"/>
        <v>4</v>
      </c>
      <c r="AB24" s="451">
        <f t="shared" si="25"/>
        <v>5</v>
      </c>
      <c r="AC24" s="451">
        <f t="shared" si="25"/>
        <v>6</v>
      </c>
      <c r="AD24" s="451">
        <f t="shared" si="25"/>
        <v>6</v>
      </c>
      <c r="AE24" s="451">
        <f t="shared" si="25"/>
        <v>7</v>
      </c>
      <c r="AF24" s="451">
        <f t="shared" si="25"/>
        <v>4</v>
      </c>
      <c r="AG24" s="451">
        <f t="shared" si="25"/>
        <v>6</v>
      </c>
      <c r="AH24" s="451">
        <f t="shared" si="25"/>
        <v>5</v>
      </c>
      <c r="AI24" s="451">
        <f t="shared" si="25"/>
        <v>4</v>
      </c>
      <c r="AJ24" s="451">
        <f t="shared" si="25"/>
        <v>4</v>
      </c>
      <c r="AK24" s="451">
        <f t="shared" si="25"/>
        <v>5</v>
      </c>
      <c r="AL24" s="451">
        <f t="shared" si="25"/>
        <v>4</v>
      </c>
      <c r="AM24" s="372"/>
      <c r="AN24" s="372"/>
      <c r="AO24" s="372"/>
      <c r="AP24" s="372"/>
      <c r="AW24" s="372"/>
      <c r="AX24" s="372"/>
      <c r="AY24" s="372"/>
      <c r="AZ24" s="372"/>
      <c r="BA24" s="372"/>
      <c r="BB24" s="372"/>
      <c r="BC24" s="372"/>
    </row>
    <row r="25" spans="1:57" x14ac:dyDescent="0.15">
      <c r="A25" s="372"/>
      <c r="B25" s="372"/>
      <c r="C25" s="667"/>
      <c r="D25" s="671" t="s">
        <v>179</v>
      </c>
      <c r="E25" s="671"/>
      <c r="F25" s="671"/>
      <c r="G25" s="67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372"/>
      <c r="AN25" s="372"/>
      <c r="AO25" s="372"/>
      <c r="AP25" s="372"/>
      <c r="AW25" s="372"/>
      <c r="AX25" s="372"/>
      <c r="AY25" s="372"/>
      <c r="AZ25" s="372"/>
      <c r="BA25" s="372"/>
      <c r="BB25" s="372"/>
      <c r="BC25" s="372"/>
    </row>
    <row r="26" spans="1:57" x14ac:dyDescent="0.15">
      <c r="A26" s="372"/>
      <c r="B26" s="372"/>
      <c r="C26" s="667"/>
      <c r="D26" s="671" t="s">
        <v>180</v>
      </c>
      <c r="E26" s="671"/>
      <c r="F26" s="671"/>
      <c r="G26" s="67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372"/>
      <c r="AN26" s="372"/>
      <c r="AO26" s="372"/>
      <c r="AP26" s="372"/>
      <c r="AW26" s="372"/>
      <c r="AX26" s="372"/>
      <c r="AY26" s="372"/>
      <c r="AZ26" s="372"/>
      <c r="BA26" s="372"/>
      <c r="BB26" s="372"/>
      <c r="BC26" s="372"/>
    </row>
    <row r="27" spans="1:57" x14ac:dyDescent="0.15">
      <c r="A27" s="372"/>
      <c r="B27" s="372"/>
      <c r="C27" s="667"/>
      <c r="D27" s="671" t="s">
        <v>181</v>
      </c>
      <c r="E27" s="671"/>
      <c r="F27" s="671"/>
      <c r="G27" s="67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372"/>
      <c r="AN27" s="372"/>
      <c r="AO27" s="372"/>
      <c r="AP27" s="372"/>
      <c r="AW27" s="372"/>
      <c r="AX27" s="372"/>
      <c r="AY27" s="372"/>
      <c r="AZ27" s="372"/>
      <c r="BA27" s="372"/>
      <c r="BB27" s="372"/>
      <c r="BC27" s="372"/>
    </row>
    <row r="28" spans="1:57" x14ac:dyDescent="0.15">
      <c r="A28" s="372"/>
      <c r="B28" s="372"/>
      <c r="C28" s="667"/>
      <c r="D28" s="671" t="s">
        <v>182</v>
      </c>
      <c r="E28" s="671"/>
      <c r="F28" s="671"/>
      <c r="G28" s="67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372"/>
      <c r="AN28" s="372"/>
      <c r="AO28" s="372"/>
      <c r="AP28" s="372"/>
      <c r="AW28" s="372"/>
      <c r="AX28" s="372"/>
      <c r="AY28" s="372"/>
      <c r="AZ28" s="372"/>
      <c r="BA28" s="372"/>
      <c r="BB28" s="372"/>
      <c r="BC28" s="372"/>
    </row>
    <row r="29" spans="1:57" ht="14.25" customHeight="1" x14ac:dyDescent="0.15">
      <c r="A29" s="372"/>
      <c r="B29" s="372"/>
      <c r="C29" s="667"/>
      <c r="D29" s="373" t="s">
        <v>183</v>
      </c>
      <c r="E29" s="373"/>
      <c r="F29" s="373"/>
      <c r="G29" s="373"/>
      <c r="H29" s="451">
        <f>COUNTBLANK(H6:H14)</f>
        <v>3</v>
      </c>
      <c r="I29" s="451">
        <f t="shared" ref="I29:AL29" si="26">COUNTBLANK(I6:I14)</f>
        <v>2</v>
      </c>
      <c r="J29" s="451">
        <f t="shared" si="26"/>
        <v>2</v>
      </c>
      <c r="K29" s="451">
        <f t="shared" si="26"/>
        <v>2</v>
      </c>
      <c r="L29" s="451">
        <f t="shared" si="26"/>
        <v>3</v>
      </c>
      <c r="M29" s="451">
        <f t="shared" si="26"/>
        <v>3</v>
      </c>
      <c r="N29" s="451">
        <f t="shared" si="26"/>
        <v>3</v>
      </c>
      <c r="O29" s="451">
        <f t="shared" si="26"/>
        <v>2</v>
      </c>
      <c r="P29" s="451">
        <f t="shared" si="26"/>
        <v>2</v>
      </c>
      <c r="Q29" s="451">
        <f t="shared" si="26"/>
        <v>2</v>
      </c>
      <c r="R29" s="451">
        <f t="shared" si="26"/>
        <v>3</v>
      </c>
      <c r="S29" s="451">
        <f t="shared" si="26"/>
        <v>2</v>
      </c>
      <c r="T29" s="451">
        <f t="shared" si="26"/>
        <v>3</v>
      </c>
      <c r="U29" s="451">
        <f t="shared" si="26"/>
        <v>2</v>
      </c>
      <c r="V29" s="451">
        <f t="shared" si="26"/>
        <v>3</v>
      </c>
      <c r="W29" s="451">
        <f t="shared" si="26"/>
        <v>2</v>
      </c>
      <c r="X29" s="451">
        <f t="shared" si="26"/>
        <v>2</v>
      </c>
      <c r="Y29" s="451">
        <f t="shared" si="26"/>
        <v>3</v>
      </c>
      <c r="Z29" s="451">
        <f t="shared" si="26"/>
        <v>3</v>
      </c>
      <c r="AA29" s="451">
        <f t="shared" si="26"/>
        <v>3</v>
      </c>
      <c r="AB29" s="451">
        <f t="shared" si="26"/>
        <v>2</v>
      </c>
      <c r="AC29" s="451">
        <f t="shared" si="26"/>
        <v>2</v>
      </c>
      <c r="AD29" s="451">
        <f t="shared" si="26"/>
        <v>2</v>
      </c>
      <c r="AE29" s="451">
        <f t="shared" si="26"/>
        <v>3</v>
      </c>
      <c r="AF29" s="451">
        <f t="shared" si="26"/>
        <v>2</v>
      </c>
      <c r="AG29" s="451">
        <f t="shared" si="26"/>
        <v>3</v>
      </c>
      <c r="AH29" s="451">
        <f t="shared" si="26"/>
        <v>3</v>
      </c>
      <c r="AI29" s="451">
        <f t="shared" si="26"/>
        <v>2</v>
      </c>
      <c r="AJ29" s="451">
        <f t="shared" si="26"/>
        <v>2</v>
      </c>
      <c r="AK29" s="451">
        <f t="shared" si="26"/>
        <v>2</v>
      </c>
      <c r="AL29" s="451">
        <f t="shared" si="26"/>
        <v>2</v>
      </c>
      <c r="AM29" s="372"/>
      <c r="AN29" s="372"/>
      <c r="AO29" s="372"/>
      <c r="AP29" s="372"/>
      <c r="AQ29" s="361">
        <v>1000</v>
      </c>
      <c r="AW29" s="372"/>
      <c r="AX29" s="372"/>
      <c r="AY29" s="372"/>
      <c r="AZ29" s="372"/>
      <c r="BA29" s="372"/>
      <c r="BB29" s="372"/>
      <c r="BC29" s="372"/>
    </row>
    <row r="30" spans="1:57" ht="14.25" customHeight="1" x14ac:dyDescent="0.15">
      <c r="A30" s="372"/>
      <c r="B30" s="372"/>
      <c r="C30" s="667"/>
      <c r="D30" s="373" t="s">
        <v>184</v>
      </c>
      <c r="E30" s="373"/>
      <c r="F30" s="373"/>
      <c r="G30" s="373">
        <v>7.5</v>
      </c>
      <c r="H30" s="451">
        <f t="shared" ref="H30:AL30" si="27">COUNTIF(H6:H18,"A")</f>
        <v>0</v>
      </c>
      <c r="I30" s="451">
        <f t="shared" si="27"/>
        <v>0</v>
      </c>
      <c r="J30" s="451">
        <f t="shared" si="27"/>
        <v>0</v>
      </c>
      <c r="K30" s="451">
        <f t="shared" si="27"/>
        <v>0</v>
      </c>
      <c r="L30" s="451">
        <f t="shared" si="27"/>
        <v>0</v>
      </c>
      <c r="M30" s="451">
        <f t="shared" si="27"/>
        <v>0</v>
      </c>
      <c r="N30" s="451">
        <f t="shared" si="27"/>
        <v>0</v>
      </c>
      <c r="O30" s="451">
        <f t="shared" si="27"/>
        <v>0</v>
      </c>
      <c r="P30" s="451">
        <f t="shared" si="27"/>
        <v>0</v>
      </c>
      <c r="Q30" s="451">
        <f t="shared" si="27"/>
        <v>0</v>
      </c>
      <c r="R30" s="451">
        <f t="shared" si="27"/>
        <v>0</v>
      </c>
      <c r="S30" s="451">
        <f t="shared" si="27"/>
        <v>0</v>
      </c>
      <c r="T30" s="451">
        <f t="shared" si="27"/>
        <v>0</v>
      </c>
      <c r="U30" s="451">
        <f t="shared" si="27"/>
        <v>0</v>
      </c>
      <c r="V30" s="451">
        <f t="shared" si="27"/>
        <v>0</v>
      </c>
      <c r="W30" s="451">
        <f t="shared" si="27"/>
        <v>0</v>
      </c>
      <c r="X30" s="451">
        <f t="shared" si="27"/>
        <v>0</v>
      </c>
      <c r="Y30" s="451">
        <f t="shared" si="27"/>
        <v>0</v>
      </c>
      <c r="Z30" s="451">
        <f t="shared" si="27"/>
        <v>0</v>
      </c>
      <c r="AA30" s="451">
        <f t="shared" si="27"/>
        <v>0</v>
      </c>
      <c r="AB30" s="451">
        <f t="shared" si="27"/>
        <v>0</v>
      </c>
      <c r="AC30" s="451">
        <f t="shared" si="27"/>
        <v>0</v>
      </c>
      <c r="AD30" s="451">
        <f t="shared" si="27"/>
        <v>0</v>
      </c>
      <c r="AE30" s="451">
        <f t="shared" si="27"/>
        <v>0</v>
      </c>
      <c r="AF30" s="451">
        <f t="shared" si="27"/>
        <v>0</v>
      </c>
      <c r="AG30" s="451">
        <f t="shared" si="27"/>
        <v>0</v>
      </c>
      <c r="AH30" s="451">
        <f t="shared" si="27"/>
        <v>0</v>
      </c>
      <c r="AI30" s="451">
        <f t="shared" si="27"/>
        <v>0</v>
      </c>
      <c r="AJ30" s="451">
        <f t="shared" si="27"/>
        <v>0</v>
      </c>
      <c r="AK30" s="451">
        <f t="shared" si="27"/>
        <v>0</v>
      </c>
      <c r="AL30" s="451">
        <f t="shared" si="27"/>
        <v>0</v>
      </c>
      <c r="AM30" s="372">
        <f>SUM(H30:AL30)</f>
        <v>0</v>
      </c>
      <c r="AN30" s="372"/>
      <c r="AO30" s="372">
        <f>AM30*G30</f>
        <v>0</v>
      </c>
      <c r="AP30" s="372"/>
      <c r="AQ30" s="361">
        <f>AO30*$AQ$29</f>
        <v>0</v>
      </c>
      <c r="AW30" s="372"/>
      <c r="AX30" s="372"/>
      <c r="AY30" s="372"/>
      <c r="AZ30" s="372"/>
      <c r="BA30" s="372"/>
      <c r="BB30" s="372"/>
      <c r="BC30" s="372"/>
    </row>
    <row r="31" spans="1:57" ht="14.25" customHeight="1" x14ac:dyDescent="0.15">
      <c r="A31" s="372"/>
      <c r="B31" s="372"/>
      <c r="C31" s="667"/>
      <c r="D31" s="373" t="s">
        <v>185</v>
      </c>
      <c r="E31" s="373"/>
      <c r="F31" s="373"/>
      <c r="G31" s="373">
        <v>7</v>
      </c>
      <c r="H31" s="451">
        <f t="shared" ref="H31:AL31" si="28">COUNTIF(H6:H18,"B")</f>
        <v>0</v>
      </c>
      <c r="I31" s="451">
        <f t="shared" si="28"/>
        <v>0</v>
      </c>
      <c r="J31" s="451">
        <f t="shared" si="28"/>
        <v>0</v>
      </c>
      <c r="K31" s="451">
        <f t="shared" si="28"/>
        <v>0</v>
      </c>
      <c r="L31" s="451">
        <f t="shared" si="28"/>
        <v>0</v>
      </c>
      <c r="M31" s="451">
        <f t="shared" si="28"/>
        <v>0</v>
      </c>
      <c r="N31" s="451">
        <f t="shared" si="28"/>
        <v>0</v>
      </c>
      <c r="O31" s="451">
        <f t="shared" si="28"/>
        <v>0</v>
      </c>
      <c r="P31" s="451">
        <f t="shared" si="28"/>
        <v>0</v>
      </c>
      <c r="Q31" s="451">
        <f t="shared" si="28"/>
        <v>0</v>
      </c>
      <c r="R31" s="451">
        <f t="shared" si="28"/>
        <v>0</v>
      </c>
      <c r="S31" s="451">
        <f t="shared" si="28"/>
        <v>0</v>
      </c>
      <c r="T31" s="451">
        <f t="shared" si="28"/>
        <v>0</v>
      </c>
      <c r="U31" s="451">
        <f t="shared" si="28"/>
        <v>0</v>
      </c>
      <c r="V31" s="451">
        <f t="shared" si="28"/>
        <v>0</v>
      </c>
      <c r="W31" s="451">
        <f t="shared" si="28"/>
        <v>0</v>
      </c>
      <c r="X31" s="451">
        <f t="shared" si="28"/>
        <v>0</v>
      </c>
      <c r="Y31" s="451">
        <f t="shared" si="28"/>
        <v>0</v>
      </c>
      <c r="Z31" s="451">
        <f t="shared" si="28"/>
        <v>0</v>
      </c>
      <c r="AA31" s="451">
        <f t="shared" si="28"/>
        <v>0</v>
      </c>
      <c r="AB31" s="451">
        <f t="shared" si="28"/>
        <v>0</v>
      </c>
      <c r="AC31" s="451">
        <f t="shared" si="28"/>
        <v>0</v>
      </c>
      <c r="AD31" s="451">
        <f t="shared" si="28"/>
        <v>0</v>
      </c>
      <c r="AE31" s="451">
        <f t="shared" si="28"/>
        <v>0</v>
      </c>
      <c r="AF31" s="451">
        <f t="shared" si="28"/>
        <v>0</v>
      </c>
      <c r="AG31" s="451">
        <f t="shared" si="28"/>
        <v>0</v>
      </c>
      <c r="AH31" s="451">
        <f t="shared" si="28"/>
        <v>0</v>
      </c>
      <c r="AI31" s="451">
        <f t="shared" si="28"/>
        <v>0</v>
      </c>
      <c r="AJ31" s="451">
        <f t="shared" si="28"/>
        <v>0</v>
      </c>
      <c r="AK31" s="451">
        <f t="shared" si="28"/>
        <v>0</v>
      </c>
      <c r="AL31" s="451">
        <f t="shared" si="28"/>
        <v>0</v>
      </c>
      <c r="AM31" s="372">
        <f t="shared" ref="AM31:AM42" si="29">SUM(H31:AL31)</f>
        <v>0</v>
      </c>
      <c r="AN31" s="372"/>
      <c r="AO31" s="372">
        <f t="shared" ref="AO31:AO43" si="30">AM31*G31</f>
        <v>0</v>
      </c>
      <c r="AP31" s="372"/>
      <c r="AQ31" s="361">
        <f>AO31*$AQ$29</f>
        <v>0</v>
      </c>
      <c r="AW31" s="372"/>
      <c r="AX31" s="372"/>
      <c r="AY31" s="372"/>
      <c r="AZ31" s="372"/>
      <c r="BA31" s="372"/>
      <c r="BB31" s="372"/>
      <c r="BC31" s="372"/>
    </row>
    <row r="32" spans="1:57" ht="14.25" customHeight="1" x14ac:dyDescent="0.15">
      <c r="A32" s="372"/>
      <c r="B32" s="372"/>
      <c r="C32" s="667"/>
      <c r="D32" s="373" t="s">
        <v>186</v>
      </c>
      <c r="E32" s="373"/>
      <c r="F32" s="373"/>
      <c r="G32" s="373">
        <v>2</v>
      </c>
      <c r="H32" s="451">
        <f t="shared" ref="H32:AL32" si="31">COUNTIF(H6:H18,"C")</f>
        <v>0</v>
      </c>
      <c r="I32" s="451">
        <f t="shared" si="31"/>
        <v>0</v>
      </c>
      <c r="J32" s="451">
        <f t="shared" si="31"/>
        <v>0</v>
      </c>
      <c r="K32" s="451">
        <f t="shared" si="31"/>
        <v>0</v>
      </c>
      <c r="L32" s="451">
        <f t="shared" si="31"/>
        <v>0</v>
      </c>
      <c r="M32" s="451">
        <f t="shared" si="31"/>
        <v>0</v>
      </c>
      <c r="N32" s="451">
        <f t="shared" si="31"/>
        <v>0</v>
      </c>
      <c r="O32" s="451">
        <f t="shared" si="31"/>
        <v>0</v>
      </c>
      <c r="P32" s="451">
        <f t="shared" si="31"/>
        <v>0</v>
      </c>
      <c r="Q32" s="451">
        <f t="shared" si="31"/>
        <v>0</v>
      </c>
      <c r="R32" s="451">
        <f t="shared" si="31"/>
        <v>0</v>
      </c>
      <c r="S32" s="451">
        <f t="shared" si="31"/>
        <v>0</v>
      </c>
      <c r="T32" s="451">
        <f t="shared" si="31"/>
        <v>0</v>
      </c>
      <c r="U32" s="451">
        <f t="shared" si="31"/>
        <v>0</v>
      </c>
      <c r="V32" s="451">
        <f t="shared" si="31"/>
        <v>0</v>
      </c>
      <c r="W32" s="451">
        <f t="shared" si="31"/>
        <v>0</v>
      </c>
      <c r="X32" s="451">
        <f t="shared" si="31"/>
        <v>0</v>
      </c>
      <c r="Y32" s="451">
        <f t="shared" si="31"/>
        <v>0</v>
      </c>
      <c r="Z32" s="451">
        <f t="shared" si="31"/>
        <v>0</v>
      </c>
      <c r="AA32" s="451">
        <f t="shared" si="31"/>
        <v>0</v>
      </c>
      <c r="AB32" s="451">
        <f t="shared" si="31"/>
        <v>0</v>
      </c>
      <c r="AC32" s="451">
        <f t="shared" si="31"/>
        <v>0</v>
      </c>
      <c r="AD32" s="451">
        <f t="shared" si="31"/>
        <v>0</v>
      </c>
      <c r="AE32" s="451">
        <f t="shared" si="31"/>
        <v>0</v>
      </c>
      <c r="AF32" s="451">
        <f t="shared" si="31"/>
        <v>0</v>
      </c>
      <c r="AG32" s="451">
        <f t="shared" si="31"/>
        <v>0</v>
      </c>
      <c r="AH32" s="451">
        <f t="shared" si="31"/>
        <v>0</v>
      </c>
      <c r="AI32" s="451">
        <f t="shared" si="31"/>
        <v>0</v>
      </c>
      <c r="AJ32" s="451">
        <f t="shared" si="31"/>
        <v>0</v>
      </c>
      <c r="AK32" s="451">
        <f t="shared" si="31"/>
        <v>0</v>
      </c>
      <c r="AL32" s="451">
        <f t="shared" si="31"/>
        <v>0</v>
      </c>
      <c r="AM32" s="372">
        <f t="shared" si="29"/>
        <v>0</v>
      </c>
      <c r="AN32" s="372"/>
      <c r="AO32" s="372">
        <f t="shared" si="30"/>
        <v>0</v>
      </c>
      <c r="AP32" s="372"/>
      <c r="AQ32" s="361">
        <f t="shared" ref="AQ32:AQ43" si="32">AO32*$AQ$29</f>
        <v>0</v>
      </c>
      <c r="AW32" s="372"/>
      <c r="AX32" s="372"/>
      <c r="AY32" s="372"/>
      <c r="AZ32" s="372"/>
      <c r="BA32" s="372"/>
      <c r="BB32" s="372"/>
      <c r="BC32" s="372"/>
    </row>
    <row r="33" spans="1:55" ht="14.25" customHeight="1" x14ac:dyDescent="0.15">
      <c r="A33" s="372"/>
      <c r="B33" s="372"/>
      <c r="C33" s="667"/>
      <c r="D33" s="373" t="s">
        <v>187</v>
      </c>
      <c r="E33" s="373"/>
      <c r="F33" s="373"/>
      <c r="G33" s="373">
        <v>9</v>
      </c>
      <c r="H33" s="451">
        <f t="shared" ref="H33:AL33" si="33">COUNTIF(H6:H18,"D")</f>
        <v>0</v>
      </c>
      <c r="I33" s="451">
        <f t="shared" si="33"/>
        <v>0</v>
      </c>
      <c r="J33" s="451">
        <f t="shared" si="33"/>
        <v>0</v>
      </c>
      <c r="K33" s="451">
        <f t="shared" si="33"/>
        <v>0</v>
      </c>
      <c r="L33" s="451">
        <f t="shared" si="33"/>
        <v>0</v>
      </c>
      <c r="M33" s="451">
        <f t="shared" si="33"/>
        <v>0</v>
      </c>
      <c r="N33" s="451">
        <f t="shared" si="33"/>
        <v>0</v>
      </c>
      <c r="O33" s="451">
        <f t="shared" si="33"/>
        <v>0</v>
      </c>
      <c r="P33" s="451">
        <f t="shared" si="33"/>
        <v>0</v>
      </c>
      <c r="Q33" s="451">
        <f t="shared" si="33"/>
        <v>0</v>
      </c>
      <c r="R33" s="451">
        <f t="shared" si="33"/>
        <v>0</v>
      </c>
      <c r="S33" s="451">
        <f t="shared" si="33"/>
        <v>0</v>
      </c>
      <c r="T33" s="451">
        <f t="shared" si="33"/>
        <v>0</v>
      </c>
      <c r="U33" s="451">
        <f t="shared" si="33"/>
        <v>0</v>
      </c>
      <c r="V33" s="451">
        <f t="shared" si="33"/>
        <v>0</v>
      </c>
      <c r="W33" s="451">
        <f t="shared" si="33"/>
        <v>0</v>
      </c>
      <c r="X33" s="451">
        <f t="shared" si="33"/>
        <v>0</v>
      </c>
      <c r="Y33" s="451">
        <f t="shared" si="33"/>
        <v>0</v>
      </c>
      <c r="Z33" s="451">
        <f t="shared" si="33"/>
        <v>0</v>
      </c>
      <c r="AA33" s="451">
        <f t="shared" si="33"/>
        <v>0</v>
      </c>
      <c r="AB33" s="451">
        <f t="shared" si="33"/>
        <v>0</v>
      </c>
      <c r="AC33" s="451">
        <f t="shared" si="33"/>
        <v>0</v>
      </c>
      <c r="AD33" s="451">
        <f t="shared" si="33"/>
        <v>0</v>
      </c>
      <c r="AE33" s="451">
        <f t="shared" si="33"/>
        <v>0</v>
      </c>
      <c r="AF33" s="451">
        <f t="shared" si="33"/>
        <v>0</v>
      </c>
      <c r="AG33" s="451">
        <f t="shared" si="33"/>
        <v>0</v>
      </c>
      <c r="AH33" s="451">
        <f t="shared" si="33"/>
        <v>0</v>
      </c>
      <c r="AI33" s="451">
        <f t="shared" si="33"/>
        <v>0</v>
      </c>
      <c r="AJ33" s="451">
        <f t="shared" si="33"/>
        <v>0</v>
      </c>
      <c r="AK33" s="451">
        <f t="shared" si="33"/>
        <v>0</v>
      </c>
      <c r="AL33" s="451">
        <f t="shared" si="33"/>
        <v>0</v>
      </c>
      <c r="AM33" s="372">
        <f t="shared" si="29"/>
        <v>0</v>
      </c>
      <c r="AN33" s="372"/>
      <c r="AO33" s="372">
        <f t="shared" si="30"/>
        <v>0</v>
      </c>
      <c r="AP33" s="372"/>
      <c r="AQ33" s="361">
        <f t="shared" si="32"/>
        <v>0</v>
      </c>
      <c r="AW33" s="372"/>
      <c r="AX33" s="372"/>
      <c r="AY33" s="372"/>
      <c r="AZ33" s="372"/>
      <c r="BA33" s="372"/>
      <c r="BB33" s="372"/>
      <c r="BC33" s="372"/>
    </row>
    <row r="34" spans="1:55" ht="14.25" customHeight="1" x14ac:dyDescent="0.15">
      <c r="A34" s="372"/>
      <c r="B34" s="372"/>
      <c r="C34" s="667"/>
      <c r="D34" s="373" t="s">
        <v>188</v>
      </c>
      <c r="E34" s="373"/>
      <c r="F34" s="373"/>
      <c r="G34" s="373">
        <v>5.5</v>
      </c>
      <c r="H34" s="451">
        <f t="shared" ref="H34:AL34" si="34">COUNTIF(H6:H18,"E")</f>
        <v>0</v>
      </c>
      <c r="I34" s="451">
        <f t="shared" si="34"/>
        <v>0</v>
      </c>
      <c r="J34" s="451">
        <f t="shared" si="34"/>
        <v>0</v>
      </c>
      <c r="K34" s="451">
        <f t="shared" si="34"/>
        <v>0</v>
      </c>
      <c r="L34" s="451">
        <f t="shared" si="34"/>
        <v>0</v>
      </c>
      <c r="M34" s="451">
        <f t="shared" si="34"/>
        <v>0</v>
      </c>
      <c r="N34" s="451">
        <f t="shared" si="34"/>
        <v>0</v>
      </c>
      <c r="O34" s="451">
        <f t="shared" si="34"/>
        <v>0</v>
      </c>
      <c r="P34" s="451">
        <f t="shared" si="34"/>
        <v>0</v>
      </c>
      <c r="Q34" s="451">
        <f t="shared" si="34"/>
        <v>0</v>
      </c>
      <c r="R34" s="451">
        <f t="shared" si="34"/>
        <v>0</v>
      </c>
      <c r="S34" s="451">
        <f t="shared" si="34"/>
        <v>0</v>
      </c>
      <c r="T34" s="451">
        <f t="shared" si="34"/>
        <v>0</v>
      </c>
      <c r="U34" s="451">
        <f t="shared" si="34"/>
        <v>0</v>
      </c>
      <c r="V34" s="451">
        <f t="shared" si="34"/>
        <v>0</v>
      </c>
      <c r="W34" s="451">
        <f t="shared" si="34"/>
        <v>0</v>
      </c>
      <c r="X34" s="451">
        <f t="shared" si="34"/>
        <v>0</v>
      </c>
      <c r="Y34" s="451">
        <f t="shared" si="34"/>
        <v>0</v>
      </c>
      <c r="Z34" s="451">
        <f t="shared" si="34"/>
        <v>0</v>
      </c>
      <c r="AA34" s="451">
        <f t="shared" si="34"/>
        <v>0</v>
      </c>
      <c r="AB34" s="451">
        <f t="shared" si="34"/>
        <v>0</v>
      </c>
      <c r="AC34" s="451">
        <f t="shared" si="34"/>
        <v>0</v>
      </c>
      <c r="AD34" s="451">
        <f t="shared" si="34"/>
        <v>0</v>
      </c>
      <c r="AE34" s="451">
        <f t="shared" si="34"/>
        <v>0</v>
      </c>
      <c r="AF34" s="451">
        <f t="shared" si="34"/>
        <v>0</v>
      </c>
      <c r="AG34" s="451">
        <f t="shared" si="34"/>
        <v>0</v>
      </c>
      <c r="AH34" s="451">
        <f t="shared" si="34"/>
        <v>0</v>
      </c>
      <c r="AI34" s="451">
        <f t="shared" si="34"/>
        <v>0</v>
      </c>
      <c r="AJ34" s="451">
        <f t="shared" si="34"/>
        <v>0</v>
      </c>
      <c r="AK34" s="451">
        <f t="shared" si="34"/>
        <v>0</v>
      </c>
      <c r="AL34" s="451">
        <f t="shared" si="34"/>
        <v>0</v>
      </c>
      <c r="AM34" s="372">
        <f t="shared" si="29"/>
        <v>0</v>
      </c>
      <c r="AN34" s="372"/>
      <c r="AO34" s="372">
        <f t="shared" si="30"/>
        <v>0</v>
      </c>
      <c r="AP34" s="372"/>
      <c r="AQ34" s="361">
        <f t="shared" si="32"/>
        <v>0</v>
      </c>
      <c r="AW34" s="372"/>
      <c r="AX34" s="372"/>
      <c r="AY34" s="372"/>
      <c r="AZ34" s="372"/>
      <c r="BA34" s="372"/>
      <c r="BB34" s="372"/>
      <c r="BC34" s="372"/>
    </row>
    <row r="35" spans="1:55" ht="14.25" customHeight="1" x14ac:dyDescent="0.15">
      <c r="A35" s="372"/>
      <c r="B35" s="372"/>
      <c r="C35" s="667"/>
      <c r="D35" s="373" t="s">
        <v>189</v>
      </c>
      <c r="E35" s="373"/>
      <c r="F35" s="373"/>
      <c r="G35" s="373">
        <v>7</v>
      </c>
      <c r="H35" s="451">
        <f t="shared" ref="H35:AL35" si="35">COUNTIF(H6:H18,"F")</f>
        <v>0</v>
      </c>
      <c r="I35" s="451">
        <f t="shared" si="35"/>
        <v>0</v>
      </c>
      <c r="J35" s="451">
        <f t="shared" si="35"/>
        <v>0</v>
      </c>
      <c r="K35" s="451">
        <f t="shared" si="35"/>
        <v>0</v>
      </c>
      <c r="L35" s="451">
        <f t="shared" si="35"/>
        <v>0</v>
      </c>
      <c r="M35" s="451">
        <f t="shared" si="35"/>
        <v>0</v>
      </c>
      <c r="N35" s="451">
        <f t="shared" si="35"/>
        <v>0</v>
      </c>
      <c r="O35" s="451">
        <f t="shared" si="35"/>
        <v>0</v>
      </c>
      <c r="P35" s="451">
        <f t="shared" si="35"/>
        <v>0</v>
      </c>
      <c r="Q35" s="451">
        <f t="shared" si="35"/>
        <v>0</v>
      </c>
      <c r="R35" s="451">
        <f t="shared" si="35"/>
        <v>0</v>
      </c>
      <c r="S35" s="451">
        <f t="shared" si="35"/>
        <v>0</v>
      </c>
      <c r="T35" s="451">
        <f t="shared" si="35"/>
        <v>0</v>
      </c>
      <c r="U35" s="451">
        <f t="shared" si="35"/>
        <v>0</v>
      </c>
      <c r="V35" s="451">
        <f t="shared" si="35"/>
        <v>0</v>
      </c>
      <c r="W35" s="451">
        <f t="shared" si="35"/>
        <v>0</v>
      </c>
      <c r="X35" s="451">
        <f t="shared" si="35"/>
        <v>0</v>
      </c>
      <c r="Y35" s="451">
        <f t="shared" si="35"/>
        <v>0</v>
      </c>
      <c r="Z35" s="451">
        <f t="shared" si="35"/>
        <v>0</v>
      </c>
      <c r="AA35" s="451">
        <f t="shared" si="35"/>
        <v>0</v>
      </c>
      <c r="AB35" s="451">
        <f t="shared" si="35"/>
        <v>0</v>
      </c>
      <c r="AC35" s="451">
        <f t="shared" si="35"/>
        <v>0</v>
      </c>
      <c r="AD35" s="451">
        <f t="shared" si="35"/>
        <v>0</v>
      </c>
      <c r="AE35" s="451">
        <f t="shared" si="35"/>
        <v>0</v>
      </c>
      <c r="AF35" s="451">
        <f t="shared" si="35"/>
        <v>0</v>
      </c>
      <c r="AG35" s="451">
        <f t="shared" si="35"/>
        <v>0</v>
      </c>
      <c r="AH35" s="451">
        <f t="shared" si="35"/>
        <v>0</v>
      </c>
      <c r="AI35" s="451">
        <f t="shared" si="35"/>
        <v>0</v>
      </c>
      <c r="AJ35" s="451">
        <f t="shared" si="35"/>
        <v>0</v>
      </c>
      <c r="AK35" s="451">
        <f t="shared" si="35"/>
        <v>0</v>
      </c>
      <c r="AL35" s="451">
        <f t="shared" si="35"/>
        <v>0</v>
      </c>
      <c r="AM35" s="372">
        <f t="shared" si="29"/>
        <v>0</v>
      </c>
      <c r="AN35" s="372"/>
      <c r="AO35" s="372">
        <f t="shared" si="30"/>
        <v>0</v>
      </c>
      <c r="AP35" s="372"/>
      <c r="AQ35" s="361">
        <f t="shared" si="32"/>
        <v>0</v>
      </c>
      <c r="AW35" s="372"/>
      <c r="AX35" s="372"/>
      <c r="AY35" s="372"/>
      <c r="AZ35" s="372"/>
      <c r="BA35" s="372"/>
      <c r="BB35" s="372"/>
      <c r="BC35" s="372"/>
    </row>
    <row r="36" spans="1:55" ht="14.25" customHeight="1" x14ac:dyDescent="0.15">
      <c r="A36" s="372"/>
      <c r="B36" s="372"/>
      <c r="C36" s="667"/>
      <c r="D36" s="373" t="s">
        <v>190</v>
      </c>
      <c r="E36" s="373"/>
      <c r="F36" s="373"/>
      <c r="G36" s="373">
        <v>3</v>
      </c>
      <c r="H36" s="451">
        <f t="shared" ref="H36:AL36" si="36">COUNTIF(H6:H18,"G")</f>
        <v>0</v>
      </c>
      <c r="I36" s="451">
        <f t="shared" si="36"/>
        <v>0</v>
      </c>
      <c r="J36" s="451">
        <f t="shared" si="36"/>
        <v>0</v>
      </c>
      <c r="K36" s="451">
        <f t="shared" si="36"/>
        <v>0</v>
      </c>
      <c r="L36" s="451">
        <f t="shared" si="36"/>
        <v>0</v>
      </c>
      <c r="M36" s="451">
        <f t="shared" si="36"/>
        <v>0</v>
      </c>
      <c r="N36" s="451">
        <f t="shared" si="36"/>
        <v>0</v>
      </c>
      <c r="O36" s="451">
        <f t="shared" si="36"/>
        <v>0</v>
      </c>
      <c r="P36" s="451">
        <f t="shared" si="36"/>
        <v>0</v>
      </c>
      <c r="Q36" s="451">
        <f t="shared" si="36"/>
        <v>0</v>
      </c>
      <c r="R36" s="451">
        <f t="shared" si="36"/>
        <v>0</v>
      </c>
      <c r="S36" s="451">
        <f t="shared" si="36"/>
        <v>0</v>
      </c>
      <c r="T36" s="451">
        <f t="shared" si="36"/>
        <v>0</v>
      </c>
      <c r="U36" s="451">
        <f t="shared" si="36"/>
        <v>0</v>
      </c>
      <c r="V36" s="451">
        <f t="shared" si="36"/>
        <v>0</v>
      </c>
      <c r="W36" s="451">
        <f t="shared" si="36"/>
        <v>0</v>
      </c>
      <c r="X36" s="451">
        <f t="shared" si="36"/>
        <v>0</v>
      </c>
      <c r="Y36" s="451">
        <f t="shared" si="36"/>
        <v>0</v>
      </c>
      <c r="Z36" s="451">
        <f t="shared" si="36"/>
        <v>0</v>
      </c>
      <c r="AA36" s="451">
        <f t="shared" si="36"/>
        <v>0</v>
      </c>
      <c r="AB36" s="451">
        <f t="shared" si="36"/>
        <v>0</v>
      </c>
      <c r="AC36" s="451">
        <f t="shared" si="36"/>
        <v>0</v>
      </c>
      <c r="AD36" s="451">
        <f t="shared" si="36"/>
        <v>0</v>
      </c>
      <c r="AE36" s="451">
        <f t="shared" si="36"/>
        <v>0</v>
      </c>
      <c r="AF36" s="451">
        <f t="shared" si="36"/>
        <v>0</v>
      </c>
      <c r="AG36" s="451">
        <f t="shared" si="36"/>
        <v>0</v>
      </c>
      <c r="AH36" s="451">
        <f t="shared" si="36"/>
        <v>0</v>
      </c>
      <c r="AI36" s="451">
        <f t="shared" si="36"/>
        <v>0</v>
      </c>
      <c r="AJ36" s="451">
        <f t="shared" si="36"/>
        <v>0</v>
      </c>
      <c r="AK36" s="451">
        <f t="shared" si="36"/>
        <v>0</v>
      </c>
      <c r="AL36" s="451">
        <f t="shared" si="36"/>
        <v>0</v>
      </c>
      <c r="AM36" s="372">
        <f t="shared" si="29"/>
        <v>0</v>
      </c>
      <c r="AN36" s="372"/>
      <c r="AO36" s="372">
        <f t="shared" si="30"/>
        <v>0</v>
      </c>
      <c r="AP36" s="372"/>
      <c r="AQ36" s="361">
        <f t="shared" si="32"/>
        <v>0</v>
      </c>
      <c r="AW36" s="372"/>
      <c r="AX36" s="372"/>
      <c r="AY36" s="372"/>
      <c r="AZ36" s="372"/>
      <c r="BA36" s="372"/>
      <c r="BB36" s="372"/>
      <c r="BC36" s="372"/>
    </row>
    <row r="37" spans="1:55" ht="14.25" customHeight="1" x14ac:dyDescent="0.15">
      <c r="A37" s="372"/>
      <c r="B37" s="372"/>
      <c r="C37" s="667"/>
      <c r="D37" s="373" t="s">
        <v>191</v>
      </c>
      <c r="E37" s="373"/>
      <c r="F37" s="373"/>
      <c r="G37" s="373">
        <v>4</v>
      </c>
      <c r="H37" s="451">
        <f t="shared" ref="H37:AL37" si="37">COUNTIF(H6:H18,"H")</f>
        <v>0</v>
      </c>
      <c r="I37" s="451">
        <f t="shared" si="37"/>
        <v>0</v>
      </c>
      <c r="J37" s="451">
        <f t="shared" si="37"/>
        <v>0</v>
      </c>
      <c r="K37" s="451">
        <f t="shared" si="37"/>
        <v>0</v>
      </c>
      <c r="L37" s="451">
        <f t="shared" si="37"/>
        <v>0</v>
      </c>
      <c r="M37" s="451">
        <f t="shared" si="37"/>
        <v>0</v>
      </c>
      <c r="N37" s="451">
        <f t="shared" si="37"/>
        <v>0</v>
      </c>
      <c r="O37" s="451">
        <f t="shared" si="37"/>
        <v>0</v>
      </c>
      <c r="P37" s="451">
        <f t="shared" si="37"/>
        <v>0</v>
      </c>
      <c r="Q37" s="451">
        <f t="shared" si="37"/>
        <v>0</v>
      </c>
      <c r="R37" s="451">
        <f t="shared" si="37"/>
        <v>0</v>
      </c>
      <c r="S37" s="451">
        <f t="shared" si="37"/>
        <v>0</v>
      </c>
      <c r="T37" s="451">
        <f t="shared" si="37"/>
        <v>0</v>
      </c>
      <c r="U37" s="451">
        <f t="shared" si="37"/>
        <v>0</v>
      </c>
      <c r="V37" s="451">
        <f t="shared" si="37"/>
        <v>0</v>
      </c>
      <c r="W37" s="451">
        <f t="shared" si="37"/>
        <v>0</v>
      </c>
      <c r="X37" s="451">
        <f t="shared" si="37"/>
        <v>0</v>
      </c>
      <c r="Y37" s="451">
        <f t="shared" si="37"/>
        <v>0</v>
      </c>
      <c r="Z37" s="451">
        <f t="shared" si="37"/>
        <v>0</v>
      </c>
      <c r="AA37" s="451">
        <f t="shared" si="37"/>
        <v>0</v>
      </c>
      <c r="AB37" s="451">
        <f t="shared" si="37"/>
        <v>0</v>
      </c>
      <c r="AC37" s="451">
        <f t="shared" si="37"/>
        <v>0</v>
      </c>
      <c r="AD37" s="451">
        <f t="shared" si="37"/>
        <v>0</v>
      </c>
      <c r="AE37" s="451">
        <f t="shared" si="37"/>
        <v>0</v>
      </c>
      <c r="AF37" s="451">
        <f t="shared" si="37"/>
        <v>0</v>
      </c>
      <c r="AG37" s="451">
        <f t="shared" si="37"/>
        <v>0</v>
      </c>
      <c r="AH37" s="451">
        <f t="shared" si="37"/>
        <v>0</v>
      </c>
      <c r="AI37" s="451">
        <f t="shared" si="37"/>
        <v>0</v>
      </c>
      <c r="AJ37" s="451">
        <f t="shared" si="37"/>
        <v>0</v>
      </c>
      <c r="AK37" s="451">
        <f t="shared" si="37"/>
        <v>0</v>
      </c>
      <c r="AL37" s="451">
        <f t="shared" si="37"/>
        <v>0</v>
      </c>
      <c r="AM37" s="372">
        <f t="shared" si="29"/>
        <v>0</v>
      </c>
      <c r="AN37" s="372"/>
      <c r="AO37" s="372">
        <f t="shared" si="30"/>
        <v>0</v>
      </c>
      <c r="AP37" s="372"/>
      <c r="AQ37" s="361">
        <f t="shared" si="32"/>
        <v>0</v>
      </c>
      <c r="AW37" s="372"/>
      <c r="AX37" s="372"/>
      <c r="AY37" s="372"/>
      <c r="AZ37" s="372"/>
      <c r="BA37" s="372"/>
      <c r="BB37" s="372"/>
      <c r="BC37" s="372"/>
    </row>
    <row r="38" spans="1:55" ht="14.25" customHeight="1" x14ac:dyDescent="0.15">
      <c r="A38" s="372"/>
      <c r="B38" s="372"/>
      <c r="C38" s="667"/>
      <c r="D38" s="373" t="s">
        <v>192</v>
      </c>
      <c r="E38" s="373"/>
      <c r="F38" s="373"/>
      <c r="G38" s="373">
        <v>3</v>
      </c>
      <c r="H38" s="451">
        <f t="shared" ref="H38:AL38" si="38">COUNTIF(H6:H18,"I")</f>
        <v>0</v>
      </c>
      <c r="I38" s="451">
        <f t="shared" si="38"/>
        <v>0</v>
      </c>
      <c r="J38" s="451">
        <f t="shared" si="38"/>
        <v>0</v>
      </c>
      <c r="K38" s="451">
        <f t="shared" si="38"/>
        <v>0</v>
      </c>
      <c r="L38" s="451">
        <f t="shared" si="38"/>
        <v>0</v>
      </c>
      <c r="M38" s="451">
        <f t="shared" si="38"/>
        <v>0</v>
      </c>
      <c r="N38" s="451">
        <f t="shared" si="38"/>
        <v>0</v>
      </c>
      <c r="O38" s="451">
        <f t="shared" si="38"/>
        <v>0</v>
      </c>
      <c r="P38" s="451">
        <f t="shared" si="38"/>
        <v>0</v>
      </c>
      <c r="Q38" s="451">
        <f t="shared" si="38"/>
        <v>0</v>
      </c>
      <c r="R38" s="451">
        <f t="shared" si="38"/>
        <v>0</v>
      </c>
      <c r="S38" s="451">
        <f t="shared" si="38"/>
        <v>0</v>
      </c>
      <c r="T38" s="451">
        <f t="shared" si="38"/>
        <v>0</v>
      </c>
      <c r="U38" s="451">
        <f t="shared" si="38"/>
        <v>0</v>
      </c>
      <c r="V38" s="451">
        <f t="shared" si="38"/>
        <v>0</v>
      </c>
      <c r="W38" s="451">
        <f t="shared" si="38"/>
        <v>0</v>
      </c>
      <c r="X38" s="451">
        <f t="shared" si="38"/>
        <v>0</v>
      </c>
      <c r="Y38" s="451">
        <f t="shared" si="38"/>
        <v>0</v>
      </c>
      <c r="Z38" s="451">
        <f t="shared" si="38"/>
        <v>0</v>
      </c>
      <c r="AA38" s="451">
        <f t="shared" si="38"/>
        <v>0</v>
      </c>
      <c r="AB38" s="451">
        <f t="shared" si="38"/>
        <v>0</v>
      </c>
      <c r="AC38" s="451">
        <f t="shared" si="38"/>
        <v>0</v>
      </c>
      <c r="AD38" s="451">
        <f t="shared" si="38"/>
        <v>0</v>
      </c>
      <c r="AE38" s="451">
        <f t="shared" si="38"/>
        <v>0</v>
      </c>
      <c r="AF38" s="451">
        <f t="shared" si="38"/>
        <v>0</v>
      </c>
      <c r="AG38" s="451">
        <f t="shared" si="38"/>
        <v>0</v>
      </c>
      <c r="AH38" s="451">
        <f t="shared" si="38"/>
        <v>0</v>
      </c>
      <c r="AI38" s="451">
        <f t="shared" si="38"/>
        <v>0</v>
      </c>
      <c r="AJ38" s="451">
        <f t="shared" si="38"/>
        <v>0</v>
      </c>
      <c r="AK38" s="451">
        <f t="shared" si="38"/>
        <v>0</v>
      </c>
      <c r="AL38" s="451">
        <f t="shared" si="38"/>
        <v>0</v>
      </c>
      <c r="AM38" s="372">
        <f t="shared" si="29"/>
        <v>0</v>
      </c>
      <c r="AN38" s="372"/>
      <c r="AO38" s="372">
        <f t="shared" si="30"/>
        <v>0</v>
      </c>
      <c r="AP38" s="372"/>
      <c r="AQ38" s="361">
        <f t="shared" si="32"/>
        <v>0</v>
      </c>
      <c r="AW38" s="372"/>
      <c r="AX38" s="372"/>
      <c r="AY38" s="372"/>
      <c r="AZ38" s="372"/>
      <c r="BA38" s="372"/>
      <c r="BB38" s="372"/>
      <c r="BC38" s="372"/>
    </row>
    <row r="39" spans="1:55" ht="14.25" customHeight="1" x14ac:dyDescent="0.15">
      <c r="A39" s="372"/>
      <c r="B39" s="372"/>
      <c r="C39" s="667"/>
      <c r="D39" s="373" t="s">
        <v>193</v>
      </c>
      <c r="E39" s="373"/>
      <c r="F39" s="373"/>
      <c r="G39" s="373">
        <v>8</v>
      </c>
      <c r="H39" s="451">
        <f t="shared" ref="H39:AL39" si="39">COUNTIF(H6:H18,"J")</f>
        <v>0</v>
      </c>
      <c r="I39" s="451">
        <f t="shared" si="39"/>
        <v>0</v>
      </c>
      <c r="J39" s="451">
        <f t="shared" si="39"/>
        <v>0</v>
      </c>
      <c r="K39" s="451">
        <f t="shared" si="39"/>
        <v>0</v>
      </c>
      <c r="L39" s="451">
        <f t="shared" si="39"/>
        <v>0</v>
      </c>
      <c r="M39" s="451">
        <f t="shared" si="39"/>
        <v>0</v>
      </c>
      <c r="N39" s="451">
        <f t="shared" si="39"/>
        <v>0</v>
      </c>
      <c r="O39" s="451">
        <f t="shared" si="39"/>
        <v>0</v>
      </c>
      <c r="P39" s="451">
        <f t="shared" si="39"/>
        <v>0</v>
      </c>
      <c r="Q39" s="451">
        <f t="shared" si="39"/>
        <v>0</v>
      </c>
      <c r="R39" s="451">
        <f t="shared" si="39"/>
        <v>0</v>
      </c>
      <c r="S39" s="451">
        <f t="shared" si="39"/>
        <v>0</v>
      </c>
      <c r="T39" s="451">
        <f t="shared" si="39"/>
        <v>0</v>
      </c>
      <c r="U39" s="451">
        <f t="shared" si="39"/>
        <v>0</v>
      </c>
      <c r="V39" s="451">
        <f t="shared" si="39"/>
        <v>0</v>
      </c>
      <c r="W39" s="451">
        <f t="shared" si="39"/>
        <v>0</v>
      </c>
      <c r="X39" s="451">
        <f t="shared" si="39"/>
        <v>0</v>
      </c>
      <c r="Y39" s="451">
        <f t="shared" si="39"/>
        <v>0</v>
      </c>
      <c r="Z39" s="451">
        <f t="shared" si="39"/>
        <v>0</v>
      </c>
      <c r="AA39" s="451">
        <f t="shared" si="39"/>
        <v>0</v>
      </c>
      <c r="AB39" s="451">
        <f t="shared" si="39"/>
        <v>0</v>
      </c>
      <c r="AC39" s="451">
        <f t="shared" si="39"/>
        <v>0</v>
      </c>
      <c r="AD39" s="451">
        <f t="shared" si="39"/>
        <v>0</v>
      </c>
      <c r="AE39" s="451">
        <f t="shared" si="39"/>
        <v>0</v>
      </c>
      <c r="AF39" s="451">
        <f t="shared" si="39"/>
        <v>0</v>
      </c>
      <c r="AG39" s="451">
        <f t="shared" si="39"/>
        <v>0</v>
      </c>
      <c r="AH39" s="451">
        <f t="shared" si="39"/>
        <v>0</v>
      </c>
      <c r="AI39" s="451">
        <f t="shared" si="39"/>
        <v>0</v>
      </c>
      <c r="AJ39" s="451">
        <f t="shared" si="39"/>
        <v>0</v>
      </c>
      <c r="AK39" s="451">
        <f t="shared" si="39"/>
        <v>0</v>
      </c>
      <c r="AL39" s="451">
        <f t="shared" si="39"/>
        <v>0</v>
      </c>
      <c r="AM39" s="372">
        <f t="shared" si="29"/>
        <v>0</v>
      </c>
      <c r="AN39" s="372"/>
      <c r="AO39" s="372">
        <f t="shared" si="30"/>
        <v>0</v>
      </c>
      <c r="AP39" s="372"/>
      <c r="AQ39" s="361">
        <f t="shared" si="32"/>
        <v>0</v>
      </c>
      <c r="AW39" s="372"/>
      <c r="AX39" s="372"/>
      <c r="AY39" s="372"/>
      <c r="AZ39" s="372"/>
      <c r="BA39" s="372"/>
      <c r="BB39" s="372"/>
      <c r="BC39" s="372"/>
    </row>
    <row r="40" spans="1:55" ht="14.25" customHeight="1" x14ac:dyDescent="0.15">
      <c r="A40" s="372"/>
      <c r="B40" s="372"/>
      <c r="C40" s="668"/>
      <c r="D40" s="373" t="s">
        <v>194</v>
      </c>
      <c r="E40" s="373"/>
      <c r="F40" s="373"/>
      <c r="G40" s="373">
        <v>4</v>
      </c>
      <c r="H40" s="451">
        <f t="shared" ref="H40:AL40" si="40">COUNTIF(H6:H18,"K")</f>
        <v>0</v>
      </c>
      <c r="I40" s="451">
        <f t="shared" si="40"/>
        <v>0</v>
      </c>
      <c r="J40" s="451">
        <f t="shared" si="40"/>
        <v>0</v>
      </c>
      <c r="K40" s="451">
        <f t="shared" si="40"/>
        <v>0</v>
      </c>
      <c r="L40" s="451">
        <f t="shared" si="40"/>
        <v>0</v>
      </c>
      <c r="M40" s="451">
        <f t="shared" si="40"/>
        <v>0</v>
      </c>
      <c r="N40" s="451">
        <f t="shared" si="40"/>
        <v>0</v>
      </c>
      <c r="O40" s="451">
        <f t="shared" si="40"/>
        <v>0</v>
      </c>
      <c r="P40" s="451">
        <f t="shared" si="40"/>
        <v>0</v>
      </c>
      <c r="Q40" s="451">
        <f t="shared" si="40"/>
        <v>0</v>
      </c>
      <c r="R40" s="451">
        <f t="shared" si="40"/>
        <v>0</v>
      </c>
      <c r="S40" s="451">
        <f t="shared" si="40"/>
        <v>0</v>
      </c>
      <c r="T40" s="451">
        <f t="shared" si="40"/>
        <v>0</v>
      </c>
      <c r="U40" s="451">
        <f t="shared" si="40"/>
        <v>0</v>
      </c>
      <c r="V40" s="451">
        <f t="shared" si="40"/>
        <v>0</v>
      </c>
      <c r="W40" s="451">
        <f t="shared" si="40"/>
        <v>0</v>
      </c>
      <c r="X40" s="451">
        <f t="shared" si="40"/>
        <v>0</v>
      </c>
      <c r="Y40" s="451">
        <f t="shared" si="40"/>
        <v>0</v>
      </c>
      <c r="Z40" s="451">
        <f t="shared" si="40"/>
        <v>0</v>
      </c>
      <c r="AA40" s="451">
        <f t="shared" si="40"/>
        <v>0</v>
      </c>
      <c r="AB40" s="451">
        <f t="shared" si="40"/>
        <v>0</v>
      </c>
      <c r="AC40" s="451">
        <f t="shared" si="40"/>
        <v>0</v>
      </c>
      <c r="AD40" s="451">
        <f t="shared" si="40"/>
        <v>0</v>
      </c>
      <c r="AE40" s="451">
        <f t="shared" si="40"/>
        <v>0</v>
      </c>
      <c r="AF40" s="451">
        <f t="shared" si="40"/>
        <v>0</v>
      </c>
      <c r="AG40" s="451">
        <f t="shared" si="40"/>
        <v>0</v>
      </c>
      <c r="AH40" s="451">
        <f t="shared" si="40"/>
        <v>0</v>
      </c>
      <c r="AI40" s="451">
        <f t="shared" si="40"/>
        <v>0</v>
      </c>
      <c r="AJ40" s="451">
        <f t="shared" si="40"/>
        <v>0</v>
      </c>
      <c r="AK40" s="451">
        <f t="shared" si="40"/>
        <v>0</v>
      </c>
      <c r="AL40" s="451">
        <f t="shared" si="40"/>
        <v>0</v>
      </c>
      <c r="AM40" s="372">
        <f t="shared" si="29"/>
        <v>0</v>
      </c>
      <c r="AN40" s="372"/>
      <c r="AO40" s="372">
        <f>AM40*G40</f>
        <v>0</v>
      </c>
      <c r="AP40" s="372"/>
      <c r="AW40" s="372"/>
      <c r="AX40" s="372"/>
      <c r="AY40" s="372"/>
      <c r="AZ40" s="372"/>
      <c r="BA40" s="372"/>
      <c r="BB40" s="372"/>
      <c r="BC40" s="372"/>
    </row>
    <row r="41" spans="1:55" ht="14.25" customHeight="1" x14ac:dyDescent="0.15">
      <c r="A41" s="372"/>
      <c r="B41" s="372"/>
      <c r="C41" s="668"/>
      <c r="D41" s="373" t="s">
        <v>195</v>
      </c>
      <c r="E41" s="373"/>
      <c r="F41" s="373"/>
      <c r="G41" s="373">
        <v>5</v>
      </c>
      <c r="H41" s="451">
        <f t="shared" ref="H41:AL41" si="41">COUNTIF(H6:H18,"L")</f>
        <v>0</v>
      </c>
      <c r="I41" s="451">
        <f t="shared" si="41"/>
        <v>0</v>
      </c>
      <c r="J41" s="451">
        <f t="shared" si="41"/>
        <v>0</v>
      </c>
      <c r="K41" s="451">
        <f t="shared" si="41"/>
        <v>0</v>
      </c>
      <c r="L41" s="451">
        <f t="shared" si="41"/>
        <v>0</v>
      </c>
      <c r="M41" s="451">
        <f t="shared" si="41"/>
        <v>0</v>
      </c>
      <c r="N41" s="451">
        <f t="shared" si="41"/>
        <v>0</v>
      </c>
      <c r="O41" s="451">
        <f t="shared" si="41"/>
        <v>0</v>
      </c>
      <c r="P41" s="451">
        <f t="shared" si="41"/>
        <v>0</v>
      </c>
      <c r="Q41" s="451">
        <f t="shared" si="41"/>
        <v>0</v>
      </c>
      <c r="R41" s="451">
        <f t="shared" si="41"/>
        <v>0</v>
      </c>
      <c r="S41" s="451">
        <f t="shared" si="41"/>
        <v>0</v>
      </c>
      <c r="T41" s="451">
        <f t="shared" si="41"/>
        <v>0</v>
      </c>
      <c r="U41" s="451">
        <f t="shared" si="41"/>
        <v>0</v>
      </c>
      <c r="V41" s="451">
        <f t="shared" si="41"/>
        <v>0</v>
      </c>
      <c r="W41" s="451">
        <f t="shared" si="41"/>
        <v>0</v>
      </c>
      <c r="X41" s="451">
        <f t="shared" si="41"/>
        <v>0</v>
      </c>
      <c r="Y41" s="451">
        <f t="shared" si="41"/>
        <v>0</v>
      </c>
      <c r="Z41" s="451">
        <f t="shared" si="41"/>
        <v>0</v>
      </c>
      <c r="AA41" s="451">
        <f t="shared" si="41"/>
        <v>0</v>
      </c>
      <c r="AB41" s="451">
        <f t="shared" si="41"/>
        <v>0</v>
      </c>
      <c r="AC41" s="451">
        <f t="shared" si="41"/>
        <v>0</v>
      </c>
      <c r="AD41" s="451">
        <f t="shared" si="41"/>
        <v>0</v>
      </c>
      <c r="AE41" s="451">
        <f t="shared" si="41"/>
        <v>0</v>
      </c>
      <c r="AF41" s="451">
        <f t="shared" si="41"/>
        <v>0</v>
      </c>
      <c r="AG41" s="451">
        <f t="shared" si="41"/>
        <v>0</v>
      </c>
      <c r="AH41" s="451">
        <f t="shared" si="41"/>
        <v>0</v>
      </c>
      <c r="AI41" s="451">
        <f t="shared" si="41"/>
        <v>0</v>
      </c>
      <c r="AJ41" s="451">
        <f t="shared" si="41"/>
        <v>0</v>
      </c>
      <c r="AK41" s="451">
        <f t="shared" si="41"/>
        <v>0</v>
      </c>
      <c r="AL41" s="451">
        <f t="shared" si="41"/>
        <v>0</v>
      </c>
      <c r="AM41" s="372">
        <f t="shared" si="29"/>
        <v>0</v>
      </c>
      <c r="AN41" s="372"/>
      <c r="AO41" s="372"/>
      <c r="AP41" s="372"/>
      <c r="AW41" s="372"/>
      <c r="AX41" s="372"/>
      <c r="AY41" s="372"/>
      <c r="AZ41" s="372"/>
      <c r="BA41" s="372"/>
      <c r="BB41" s="372"/>
      <c r="BC41" s="372"/>
    </row>
    <row r="42" spans="1:55" ht="14.25" customHeight="1" x14ac:dyDescent="0.15">
      <c r="A42" s="372"/>
      <c r="B42" s="372"/>
      <c r="C42" s="668"/>
      <c r="D42" s="373" t="s">
        <v>196</v>
      </c>
      <c r="E42" s="373"/>
      <c r="F42" s="373"/>
      <c r="G42" s="373">
        <v>6</v>
      </c>
      <c r="H42" s="451">
        <f t="shared" ref="H42:AL42" si="42">COUNTIF(H6:H18,"M")</f>
        <v>0</v>
      </c>
      <c r="I42" s="451">
        <f t="shared" si="42"/>
        <v>0</v>
      </c>
      <c r="J42" s="451">
        <f t="shared" si="42"/>
        <v>0</v>
      </c>
      <c r="K42" s="451">
        <f t="shared" si="42"/>
        <v>0</v>
      </c>
      <c r="L42" s="451">
        <f t="shared" si="42"/>
        <v>0</v>
      </c>
      <c r="M42" s="451">
        <f t="shared" si="42"/>
        <v>0</v>
      </c>
      <c r="N42" s="451">
        <f t="shared" si="42"/>
        <v>0</v>
      </c>
      <c r="O42" s="451">
        <f t="shared" si="42"/>
        <v>0</v>
      </c>
      <c r="P42" s="451">
        <f t="shared" si="42"/>
        <v>0</v>
      </c>
      <c r="Q42" s="451">
        <f t="shared" si="42"/>
        <v>0</v>
      </c>
      <c r="R42" s="451">
        <f t="shared" si="42"/>
        <v>0</v>
      </c>
      <c r="S42" s="451">
        <f t="shared" si="42"/>
        <v>0</v>
      </c>
      <c r="T42" s="451">
        <f t="shared" si="42"/>
        <v>0</v>
      </c>
      <c r="U42" s="451">
        <f t="shared" si="42"/>
        <v>0</v>
      </c>
      <c r="V42" s="451">
        <f t="shared" si="42"/>
        <v>0</v>
      </c>
      <c r="W42" s="451">
        <f t="shared" si="42"/>
        <v>0</v>
      </c>
      <c r="X42" s="451">
        <f t="shared" si="42"/>
        <v>0</v>
      </c>
      <c r="Y42" s="451">
        <f t="shared" si="42"/>
        <v>0</v>
      </c>
      <c r="Z42" s="451">
        <f t="shared" si="42"/>
        <v>0</v>
      </c>
      <c r="AA42" s="451">
        <f t="shared" si="42"/>
        <v>0</v>
      </c>
      <c r="AB42" s="451">
        <f t="shared" si="42"/>
        <v>0</v>
      </c>
      <c r="AC42" s="451">
        <f t="shared" si="42"/>
        <v>0</v>
      </c>
      <c r="AD42" s="451">
        <f t="shared" si="42"/>
        <v>0</v>
      </c>
      <c r="AE42" s="451">
        <f t="shared" si="42"/>
        <v>0</v>
      </c>
      <c r="AF42" s="451">
        <f t="shared" si="42"/>
        <v>0</v>
      </c>
      <c r="AG42" s="451">
        <f t="shared" si="42"/>
        <v>0</v>
      </c>
      <c r="AH42" s="451">
        <f t="shared" si="42"/>
        <v>0</v>
      </c>
      <c r="AI42" s="451">
        <f t="shared" si="42"/>
        <v>0</v>
      </c>
      <c r="AJ42" s="451">
        <f t="shared" si="42"/>
        <v>0</v>
      </c>
      <c r="AK42" s="451">
        <f t="shared" si="42"/>
        <v>0</v>
      </c>
      <c r="AL42" s="451">
        <f t="shared" si="42"/>
        <v>0</v>
      </c>
      <c r="AM42" s="372">
        <f t="shared" si="29"/>
        <v>0</v>
      </c>
      <c r="AN42" s="372"/>
      <c r="AO42" s="372"/>
      <c r="AP42" s="372"/>
      <c r="AW42" s="372"/>
      <c r="AX42" s="372"/>
      <c r="AY42" s="372"/>
      <c r="AZ42" s="372"/>
      <c r="BA42" s="372"/>
      <c r="BB42" s="372"/>
      <c r="BC42" s="372"/>
    </row>
    <row r="43" spans="1:55" ht="14.25" customHeight="1" thickBot="1" x14ac:dyDescent="0.2">
      <c r="A43" s="372"/>
      <c r="B43" s="372"/>
      <c r="C43" s="669"/>
      <c r="D43" s="672" t="s">
        <v>197</v>
      </c>
      <c r="E43" s="672"/>
      <c r="F43" s="672"/>
      <c r="G43" s="672"/>
      <c r="H43" s="401">
        <f t="shared" ref="H43:AL43" si="43">COUNTIF(H6:H18,"出")</f>
        <v>0</v>
      </c>
      <c r="I43" s="401">
        <f t="shared" si="43"/>
        <v>0</v>
      </c>
      <c r="J43" s="401">
        <f t="shared" si="43"/>
        <v>0</v>
      </c>
      <c r="K43" s="401">
        <f t="shared" si="43"/>
        <v>0</v>
      </c>
      <c r="L43" s="401">
        <f t="shared" si="43"/>
        <v>0</v>
      </c>
      <c r="M43" s="401">
        <f t="shared" si="43"/>
        <v>0</v>
      </c>
      <c r="N43" s="401">
        <f t="shared" si="43"/>
        <v>1</v>
      </c>
      <c r="O43" s="401">
        <f t="shared" si="43"/>
        <v>0</v>
      </c>
      <c r="P43" s="401">
        <f t="shared" si="43"/>
        <v>0</v>
      </c>
      <c r="Q43" s="401">
        <f t="shared" si="43"/>
        <v>0</v>
      </c>
      <c r="R43" s="401">
        <f t="shared" si="43"/>
        <v>0</v>
      </c>
      <c r="S43" s="401">
        <f t="shared" si="43"/>
        <v>1</v>
      </c>
      <c r="T43" s="401">
        <f t="shared" si="43"/>
        <v>0</v>
      </c>
      <c r="U43" s="401">
        <f t="shared" si="43"/>
        <v>0</v>
      </c>
      <c r="V43" s="401">
        <f t="shared" si="43"/>
        <v>0</v>
      </c>
      <c r="W43" s="401">
        <f t="shared" si="43"/>
        <v>0</v>
      </c>
      <c r="X43" s="401">
        <f t="shared" si="43"/>
        <v>0</v>
      </c>
      <c r="Y43" s="401">
        <f t="shared" si="43"/>
        <v>0</v>
      </c>
      <c r="Z43" s="401">
        <f t="shared" si="43"/>
        <v>0</v>
      </c>
      <c r="AA43" s="401">
        <f t="shared" si="43"/>
        <v>0</v>
      </c>
      <c r="AB43" s="401">
        <f t="shared" si="43"/>
        <v>0</v>
      </c>
      <c r="AC43" s="401">
        <f t="shared" si="43"/>
        <v>0</v>
      </c>
      <c r="AD43" s="401">
        <f t="shared" si="43"/>
        <v>0</v>
      </c>
      <c r="AE43" s="401">
        <f t="shared" si="43"/>
        <v>0</v>
      </c>
      <c r="AF43" s="401">
        <f t="shared" si="43"/>
        <v>0</v>
      </c>
      <c r="AG43" s="401">
        <f t="shared" si="43"/>
        <v>0</v>
      </c>
      <c r="AH43" s="401">
        <f t="shared" si="43"/>
        <v>0</v>
      </c>
      <c r="AI43" s="401">
        <f t="shared" si="43"/>
        <v>0</v>
      </c>
      <c r="AJ43" s="401">
        <f t="shared" si="43"/>
        <v>0</v>
      </c>
      <c r="AK43" s="401">
        <f t="shared" si="43"/>
        <v>0</v>
      </c>
      <c r="AL43" s="401">
        <f t="shared" si="43"/>
        <v>0</v>
      </c>
      <c r="AM43" s="372">
        <f>SUM(H43:AL43)</f>
        <v>2</v>
      </c>
      <c r="AN43" s="372"/>
      <c r="AO43" s="372">
        <f t="shared" si="30"/>
        <v>0</v>
      </c>
      <c r="AP43" s="372"/>
      <c r="AQ43" s="361">
        <f t="shared" si="32"/>
        <v>0</v>
      </c>
      <c r="AW43" s="372"/>
      <c r="AX43" s="372"/>
      <c r="AY43" s="372"/>
      <c r="AZ43" s="372"/>
      <c r="BA43" s="372"/>
      <c r="BB43" s="372"/>
      <c r="BC43" s="372"/>
    </row>
    <row r="44" spans="1:55" x14ac:dyDescent="0.15">
      <c r="C44" s="372"/>
      <c r="D44" s="432" t="s">
        <v>26</v>
      </c>
      <c r="E44" s="433" t="s">
        <v>198</v>
      </c>
      <c r="F44" s="433"/>
      <c r="H44" s="433"/>
      <c r="I44" s="372"/>
      <c r="J44" s="372"/>
      <c r="K44" s="372"/>
      <c r="L44" s="372"/>
      <c r="M44" s="372"/>
      <c r="N44" s="372"/>
      <c r="O44" s="433"/>
      <c r="P44" s="372"/>
      <c r="Q44" s="372"/>
      <c r="R44" s="372"/>
      <c r="S44" s="433"/>
      <c r="T44" s="433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Q44" s="361">
        <f>SUM(AQ30:AQ43)</f>
        <v>0</v>
      </c>
      <c r="AW44" s="372"/>
      <c r="AX44" s="372"/>
      <c r="AY44" s="372"/>
      <c r="AZ44" s="372"/>
      <c r="BA44" s="372"/>
      <c r="BB44" s="372"/>
      <c r="BC44" s="372"/>
    </row>
    <row r="45" spans="1:55" x14ac:dyDescent="0.15">
      <c r="C45" s="372"/>
      <c r="D45" s="434" t="s">
        <v>26</v>
      </c>
      <c r="E45" s="433" t="s">
        <v>199</v>
      </c>
      <c r="F45" s="433"/>
      <c r="H45" s="433"/>
      <c r="I45" s="372"/>
      <c r="J45" s="372"/>
      <c r="K45" s="372"/>
      <c r="L45" s="372"/>
      <c r="M45" s="372"/>
      <c r="N45" s="433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W45" s="372"/>
      <c r="AX45" s="372"/>
      <c r="AY45" s="372"/>
      <c r="AZ45" s="372"/>
      <c r="BA45" s="372"/>
      <c r="BB45" s="372"/>
      <c r="BC45" s="372"/>
    </row>
    <row r="46" spans="1:55" x14ac:dyDescent="0.15">
      <c r="C46" s="372"/>
      <c r="D46" s="434" t="s">
        <v>200</v>
      </c>
      <c r="E46" s="433" t="s">
        <v>201</v>
      </c>
      <c r="F46" s="433"/>
      <c r="H46" s="433"/>
      <c r="I46" s="372"/>
      <c r="J46" s="372"/>
      <c r="K46" s="372"/>
      <c r="L46" s="372"/>
      <c r="M46" s="372"/>
      <c r="N46" s="433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W46" s="372"/>
      <c r="AX46" s="372"/>
      <c r="AY46" s="372"/>
      <c r="AZ46" s="372"/>
      <c r="BA46" s="372"/>
      <c r="BB46" s="372"/>
      <c r="BC46" s="372"/>
    </row>
    <row r="48" spans="1:55" ht="13.5" customHeight="1" x14ac:dyDescent="0.15">
      <c r="D48" s="649" t="s">
        <v>126</v>
      </c>
      <c r="E48" s="649"/>
      <c r="F48" s="649" t="s">
        <v>202</v>
      </c>
      <c r="G48" s="649"/>
      <c r="H48" s="649"/>
    </row>
    <row r="49" spans="4:8" ht="13.5" customHeight="1" x14ac:dyDescent="0.15">
      <c r="D49" s="649"/>
      <c r="E49" s="649"/>
      <c r="F49" s="649"/>
      <c r="G49" s="649"/>
      <c r="H49" s="649"/>
    </row>
    <row r="50" spans="4:8" ht="13.5" customHeight="1" x14ac:dyDescent="0.15">
      <c r="D50" s="649" t="s">
        <v>129</v>
      </c>
      <c r="E50" s="649"/>
      <c r="F50" s="649" t="s">
        <v>203</v>
      </c>
      <c r="G50" s="649"/>
      <c r="H50" s="649"/>
    </row>
    <row r="51" spans="4:8" ht="13.5" customHeight="1" x14ac:dyDescent="0.15">
      <c r="D51" s="649"/>
      <c r="E51" s="649"/>
      <c r="F51" s="649"/>
      <c r="G51" s="649"/>
      <c r="H51" s="649"/>
    </row>
    <row r="52" spans="4:8" ht="13.5" customHeight="1" x14ac:dyDescent="0.15">
      <c r="D52" s="649" t="s">
        <v>128</v>
      </c>
      <c r="E52" s="649"/>
      <c r="F52" s="649" t="s">
        <v>204</v>
      </c>
      <c r="G52" s="649"/>
      <c r="H52" s="649"/>
    </row>
    <row r="53" spans="4:8" ht="13.5" customHeight="1" x14ac:dyDescent="0.15">
      <c r="D53" s="649"/>
      <c r="E53" s="649"/>
      <c r="F53" s="649"/>
      <c r="G53" s="649"/>
      <c r="H53" s="649"/>
    </row>
    <row r="54" spans="4:8" ht="13.5" customHeight="1" x14ac:dyDescent="0.15">
      <c r="D54" s="649" t="s">
        <v>130</v>
      </c>
      <c r="E54" s="649"/>
      <c r="F54" s="665" t="s">
        <v>205</v>
      </c>
      <c r="G54" s="665"/>
      <c r="H54" s="665"/>
    </row>
    <row r="55" spans="4:8" ht="13.5" customHeight="1" x14ac:dyDescent="0.15">
      <c r="D55" s="649"/>
      <c r="E55" s="649"/>
      <c r="F55" s="665"/>
      <c r="G55" s="665"/>
      <c r="H55" s="665"/>
    </row>
    <row r="56" spans="4:8" ht="13.5" customHeight="1" x14ac:dyDescent="0.15">
      <c r="D56" s="649" t="s">
        <v>131</v>
      </c>
      <c r="E56" s="649"/>
      <c r="F56" s="649" t="s">
        <v>206</v>
      </c>
      <c r="G56" s="649"/>
      <c r="H56" s="649"/>
    </row>
    <row r="57" spans="4:8" ht="13.5" customHeight="1" x14ac:dyDescent="0.15">
      <c r="D57" s="649"/>
      <c r="E57" s="649"/>
      <c r="F57" s="649"/>
      <c r="G57" s="649"/>
      <c r="H57" s="649"/>
    </row>
    <row r="58" spans="4:8" ht="13.5" customHeight="1" x14ac:dyDescent="0.15">
      <c r="D58" s="649" t="s">
        <v>127</v>
      </c>
      <c r="E58" s="649"/>
      <c r="F58" s="649" t="s">
        <v>207</v>
      </c>
      <c r="G58" s="649"/>
      <c r="H58" s="649"/>
    </row>
    <row r="59" spans="4:8" ht="13.5" customHeight="1" x14ac:dyDescent="0.15">
      <c r="D59" s="649"/>
      <c r="E59" s="649"/>
      <c r="F59" s="649"/>
      <c r="G59" s="649"/>
      <c r="H59" s="649"/>
    </row>
    <row r="60" spans="4:8" ht="13.5" customHeight="1" x14ac:dyDescent="0.15">
      <c r="D60" s="649" t="s">
        <v>146</v>
      </c>
      <c r="E60" s="649"/>
      <c r="F60" s="649" t="s">
        <v>208</v>
      </c>
      <c r="G60" s="649"/>
      <c r="H60" s="649"/>
    </row>
    <row r="61" spans="4:8" ht="13.5" customHeight="1" x14ac:dyDescent="0.15">
      <c r="D61" s="649"/>
      <c r="E61" s="649"/>
      <c r="F61" s="649"/>
      <c r="G61" s="649"/>
      <c r="H61" s="649"/>
    </row>
    <row r="62" spans="4:8" ht="13.5" customHeight="1" x14ac:dyDescent="0.15">
      <c r="D62" s="649" t="s">
        <v>147</v>
      </c>
      <c r="E62" s="649"/>
      <c r="F62" s="649" t="s">
        <v>209</v>
      </c>
      <c r="G62" s="649"/>
      <c r="H62" s="649"/>
    </row>
    <row r="63" spans="4:8" ht="13.5" customHeight="1" x14ac:dyDescent="0.15">
      <c r="D63" s="649"/>
      <c r="E63" s="649"/>
      <c r="F63" s="649"/>
      <c r="G63" s="649"/>
      <c r="H63" s="649"/>
    </row>
    <row r="64" spans="4:8" ht="13.5" customHeight="1" x14ac:dyDescent="0.15">
      <c r="D64" s="649" t="s">
        <v>142</v>
      </c>
      <c r="E64" s="649"/>
      <c r="F64" s="649" t="s">
        <v>210</v>
      </c>
      <c r="G64" s="649"/>
      <c r="H64" s="649"/>
    </row>
    <row r="65" spans="4:8" ht="13.5" customHeight="1" x14ac:dyDescent="0.15">
      <c r="D65" s="649"/>
      <c r="E65" s="649"/>
      <c r="F65" s="649"/>
      <c r="G65" s="649"/>
      <c r="H65" s="649"/>
    </row>
    <row r="67" spans="4:8" ht="13.5" customHeight="1" x14ac:dyDescent="0.15">
      <c r="D67" s="650" t="s">
        <v>211</v>
      </c>
      <c r="E67" s="651"/>
      <c r="F67" s="656"/>
      <c r="G67" s="657"/>
      <c r="H67" s="658"/>
    </row>
    <row r="68" spans="4:8" ht="13.5" customHeight="1" x14ac:dyDescent="0.15">
      <c r="D68" s="652"/>
      <c r="E68" s="653"/>
      <c r="F68" s="659"/>
      <c r="G68" s="660"/>
      <c r="H68" s="661"/>
    </row>
    <row r="69" spans="4:8" ht="13.5" customHeight="1" x14ac:dyDescent="0.15">
      <c r="D69" s="652"/>
      <c r="E69" s="653"/>
      <c r="F69" s="659"/>
      <c r="G69" s="660"/>
      <c r="H69" s="661"/>
    </row>
    <row r="70" spans="4:8" ht="13.5" customHeight="1" x14ac:dyDescent="0.15">
      <c r="D70" s="652"/>
      <c r="E70" s="653"/>
      <c r="F70" s="659"/>
      <c r="G70" s="660"/>
      <c r="H70" s="661"/>
    </row>
    <row r="71" spans="4:8" ht="13.5" customHeight="1" x14ac:dyDescent="0.15">
      <c r="D71" s="652"/>
      <c r="E71" s="653"/>
      <c r="F71" s="659"/>
      <c r="G71" s="660"/>
      <c r="H71" s="661"/>
    </row>
    <row r="72" spans="4:8" ht="13.5" customHeight="1" x14ac:dyDescent="0.15">
      <c r="D72" s="652"/>
      <c r="E72" s="653"/>
      <c r="F72" s="659"/>
      <c r="G72" s="660"/>
      <c r="H72" s="661"/>
    </row>
    <row r="73" spans="4:8" ht="13.5" customHeight="1" x14ac:dyDescent="0.15">
      <c r="D73" s="652"/>
      <c r="E73" s="653"/>
      <c r="F73" s="659"/>
      <c r="G73" s="660"/>
      <c r="H73" s="661"/>
    </row>
    <row r="74" spans="4:8" ht="13.5" customHeight="1" x14ac:dyDescent="0.15">
      <c r="D74" s="654"/>
      <c r="E74" s="655"/>
      <c r="F74" s="662"/>
      <c r="G74" s="663"/>
      <c r="H74" s="664"/>
    </row>
    <row r="75" spans="4:8" ht="13.5" customHeight="1" x14ac:dyDescent="0.15">
      <c r="D75" s="650" t="s">
        <v>212</v>
      </c>
      <c r="E75" s="651"/>
      <c r="F75" s="656"/>
      <c r="G75" s="657"/>
      <c r="H75" s="658"/>
    </row>
    <row r="76" spans="4:8" ht="13.5" customHeight="1" x14ac:dyDescent="0.15">
      <c r="D76" s="652"/>
      <c r="E76" s="653"/>
      <c r="F76" s="659"/>
      <c r="G76" s="660"/>
      <c r="H76" s="661"/>
    </row>
    <row r="77" spans="4:8" ht="13.5" customHeight="1" x14ac:dyDescent="0.15">
      <c r="D77" s="652"/>
      <c r="E77" s="653"/>
      <c r="F77" s="659"/>
      <c r="G77" s="660"/>
      <c r="H77" s="661"/>
    </row>
    <row r="78" spans="4:8" ht="13.5" customHeight="1" x14ac:dyDescent="0.15">
      <c r="D78" s="652"/>
      <c r="E78" s="653"/>
      <c r="F78" s="659"/>
      <c r="G78" s="660"/>
      <c r="H78" s="661"/>
    </row>
    <row r="79" spans="4:8" ht="13.5" customHeight="1" x14ac:dyDescent="0.15">
      <c r="D79" s="652"/>
      <c r="E79" s="653"/>
      <c r="F79" s="659"/>
      <c r="G79" s="660"/>
      <c r="H79" s="661"/>
    </row>
    <row r="80" spans="4:8" ht="13.5" customHeight="1" x14ac:dyDescent="0.15">
      <c r="D80" s="652"/>
      <c r="E80" s="653"/>
      <c r="F80" s="659"/>
      <c r="G80" s="660"/>
      <c r="H80" s="661"/>
    </row>
    <row r="81" spans="4:8" ht="13.5" customHeight="1" x14ac:dyDescent="0.15">
      <c r="D81" s="652"/>
      <c r="E81" s="653"/>
      <c r="F81" s="659"/>
      <c r="G81" s="660"/>
      <c r="H81" s="661"/>
    </row>
    <row r="82" spans="4:8" ht="13.5" customHeight="1" x14ac:dyDescent="0.15">
      <c r="D82" s="654"/>
      <c r="E82" s="655"/>
      <c r="F82" s="662"/>
      <c r="G82" s="663"/>
      <c r="H82" s="664"/>
    </row>
    <row r="83" spans="4:8" x14ac:dyDescent="0.15">
      <c r="D83" s="649"/>
      <c r="E83" s="649"/>
      <c r="F83" s="649"/>
      <c r="G83" s="649"/>
      <c r="H83" s="649"/>
    </row>
    <row r="84" spans="4:8" x14ac:dyDescent="0.15">
      <c r="D84" s="649"/>
      <c r="E84" s="649"/>
      <c r="F84" s="649"/>
      <c r="G84" s="649"/>
      <c r="H84" s="649"/>
    </row>
  </sheetData>
  <mergeCells count="60">
    <mergeCell ref="AM4:AM5"/>
    <mergeCell ref="AN4:AN5"/>
    <mergeCell ref="AO4:AO5"/>
    <mergeCell ref="AQ4:AQ5"/>
    <mergeCell ref="AR4:AR5"/>
    <mergeCell ref="C1:G1"/>
    <mergeCell ref="C2:G2"/>
    <mergeCell ref="C3:G3"/>
    <mergeCell ref="C4:C5"/>
    <mergeCell ref="D4:D5"/>
    <mergeCell ref="E4:E5"/>
    <mergeCell ref="F4:G5"/>
    <mergeCell ref="D48:E49"/>
    <mergeCell ref="F48:H49"/>
    <mergeCell ref="D50:E51"/>
    <mergeCell ref="BE4:BE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AS4:AS5"/>
    <mergeCell ref="C20:C43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43:G43"/>
    <mergeCell ref="F50:H51"/>
    <mergeCell ref="D54:E55"/>
    <mergeCell ref="F54:H55"/>
    <mergeCell ref="D56:E57"/>
    <mergeCell ref="F56:H57"/>
    <mergeCell ref="D52:E53"/>
    <mergeCell ref="F52:H53"/>
    <mergeCell ref="D58:E59"/>
    <mergeCell ref="F58:H59"/>
    <mergeCell ref="D60:E61"/>
    <mergeCell ref="F60:H61"/>
    <mergeCell ref="D62:E63"/>
    <mergeCell ref="F62:H63"/>
    <mergeCell ref="D83:E84"/>
    <mergeCell ref="F83:H84"/>
    <mergeCell ref="D64:E65"/>
    <mergeCell ref="F64:H65"/>
    <mergeCell ref="D67:E74"/>
    <mergeCell ref="F67:H74"/>
    <mergeCell ref="D75:E82"/>
    <mergeCell ref="F75:H82"/>
  </mergeCells>
  <phoneticPr fontId="4"/>
  <pageMargins left="0.70866141732283461" right="0.70866141732283461" top="0.74803149606299213" bottom="0.74803149606299213" header="0.31496062992125984" footer="0.31496062992125984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1AA9A-5ABE-4A41-B5F2-EF53E2046E91}">
  <sheetPr>
    <pageSetUpPr fitToPage="1"/>
  </sheetPr>
  <dimension ref="A1:JC84"/>
  <sheetViews>
    <sheetView view="pageBreakPreview" zoomScale="50" zoomScaleNormal="50" zoomScaleSheetLayoutView="50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Q15" sqref="Q15:Q17"/>
    </sheetView>
  </sheetViews>
  <sheetFormatPr defaultColWidth="2.75" defaultRowHeight="13.5" x14ac:dyDescent="0.15"/>
  <cols>
    <col min="1" max="2" width="6.875" style="361" bestFit="1" customWidth="1"/>
    <col min="3" max="3" width="11.875" style="361" bestFit="1" customWidth="1"/>
    <col min="4" max="4" width="20.375" style="361" bestFit="1" customWidth="1"/>
    <col min="5" max="5" width="15.625" style="361" bestFit="1" customWidth="1"/>
    <col min="6" max="6" width="15.375" style="361" customWidth="1"/>
    <col min="7" max="7" width="18.5" style="361" customWidth="1"/>
    <col min="8" max="37" width="6.25" style="361" customWidth="1"/>
    <col min="38" max="38" width="7.25" style="361" bestFit="1" customWidth="1"/>
    <col min="39" max="39" width="8" style="361" customWidth="1"/>
    <col min="40" max="40" width="3.625" style="361" bestFit="1" customWidth="1"/>
    <col min="41" max="41" width="8" style="361" customWidth="1"/>
    <col min="42" max="42" width="4.875" style="361" hidden="1" customWidth="1"/>
    <col min="43" max="43" width="8.5" style="361" bestFit="1" customWidth="1"/>
    <col min="44" max="44" width="4.375" style="361" bestFit="1" customWidth="1"/>
    <col min="45" max="45" width="3.625" style="361" customWidth="1"/>
    <col min="46" max="46" width="3.375" style="361" bestFit="1" customWidth="1"/>
    <col min="47" max="47" width="5.375" style="361" bestFit="1" customWidth="1"/>
    <col min="48" max="48" width="3.375" style="361" bestFit="1" customWidth="1"/>
    <col min="49" max="49" width="3.625" style="361" customWidth="1"/>
    <col min="50" max="55" width="3.375" style="361" bestFit="1" customWidth="1"/>
    <col min="56" max="56" width="5.875" style="361" customWidth="1"/>
    <col min="57" max="57" width="11.25" style="431" bestFit="1" customWidth="1"/>
    <col min="58" max="58" width="9.75" style="361" customWidth="1"/>
    <col min="59" max="262" width="8.125" style="361" customWidth="1"/>
    <col min="263" max="16384" width="2.75" style="361"/>
  </cols>
  <sheetData>
    <row r="1" spans="1:263" ht="111.75" customHeight="1" thickBot="1" x14ac:dyDescent="0.2">
      <c r="A1" s="350"/>
      <c r="B1" s="350"/>
      <c r="C1" s="677" t="s">
        <v>213</v>
      </c>
      <c r="D1" s="678"/>
      <c r="E1" s="678"/>
      <c r="F1" s="678"/>
      <c r="G1" s="679"/>
      <c r="H1" s="351"/>
      <c r="I1" s="352"/>
      <c r="J1" s="353"/>
      <c r="K1" s="352"/>
      <c r="L1" s="354"/>
      <c r="M1" s="355"/>
      <c r="N1" s="352"/>
      <c r="O1" s="352"/>
      <c r="P1" s="352"/>
      <c r="Q1" s="353"/>
      <c r="R1" s="352"/>
      <c r="S1" s="356"/>
      <c r="T1" s="355"/>
      <c r="U1" s="352" t="s">
        <v>139</v>
      </c>
      <c r="V1" s="352"/>
      <c r="W1" s="352"/>
      <c r="X1" s="352"/>
      <c r="Y1" s="352"/>
      <c r="Z1" s="356"/>
      <c r="AA1" s="354"/>
      <c r="AB1" s="352"/>
      <c r="AC1" s="353"/>
      <c r="AD1" s="352"/>
      <c r="AE1" s="353"/>
      <c r="AF1" s="352"/>
      <c r="AG1" s="356"/>
      <c r="AH1" s="354"/>
      <c r="AI1" s="352"/>
      <c r="AJ1" s="352"/>
      <c r="AK1" s="353"/>
      <c r="AL1" s="357"/>
      <c r="AM1" s="350"/>
      <c r="AN1" s="350"/>
      <c r="AO1" s="350"/>
      <c r="AP1" s="350"/>
      <c r="AQ1" s="358" t="s">
        <v>126</v>
      </c>
      <c r="AR1" s="358" t="s">
        <v>129</v>
      </c>
      <c r="AS1" s="358" t="s">
        <v>128</v>
      </c>
      <c r="AT1" s="358" t="s">
        <v>130</v>
      </c>
      <c r="AU1" s="358" t="s">
        <v>131</v>
      </c>
      <c r="AV1" s="358" t="s">
        <v>127</v>
      </c>
      <c r="AW1" s="358" t="s">
        <v>140</v>
      </c>
      <c r="AX1" s="358" t="s">
        <v>141</v>
      </c>
      <c r="AY1" s="358" t="s">
        <v>142</v>
      </c>
      <c r="AZ1" s="359" t="s">
        <v>143</v>
      </c>
      <c r="BA1" s="358" t="s">
        <v>105</v>
      </c>
      <c r="BB1" s="358" t="s">
        <v>105</v>
      </c>
      <c r="BC1" s="358" t="s">
        <v>105</v>
      </c>
      <c r="BD1" s="350"/>
      <c r="BE1" s="36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  <c r="FL1" s="350"/>
      <c r="FM1" s="350"/>
      <c r="FN1" s="350"/>
      <c r="FO1" s="350"/>
      <c r="FP1" s="350"/>
      <c r="FQ1" s="350"/>
      <c r="FR1" s="350"/>
      <c r="FS1" s="350"/>
      <c r="FT1" s="350"/>
      <c r="FU1" s="350"/>
      <c r="FV1" s="350"/>
      <c r="FW1" s="350"/>
      <c r="FX1" s="350"/>
      <c r="FY1" s="350"/>
      <c r="FZ1" s="350"/>
      <c r="GA1" s="350"/>
      <c r="GB1" s="350"/>
      <c r="GC1" s="350"/>
      <c r="GD1" s="350"/>
      <c r="GE1" s="350"/>
      <c r="GF1" s="350"/>
      <c r="GG1" s="350"/>
      <c r="GH1" s="350"/>
      <c r="GI1" s="350"/>
      <c r="GJ1" s="350"/>
      <c r="GK1" s="350"/>
      <c r="GL1" s="350"/>
      <c r="GM1" s="350"/>
      <c r="GN1" s="350"/>
      <c r="GO1" s="350"/>
      <c r="GP1" s="350"/>
      <c r="GQ1" s="350"/>
      <c r="GR1" s="350"/>
      <c r="GS1" s="350"/>
      <c r="GT1" s="350"/>
      <c r="GU1" s="350"/>
      <c r="GV1" s="350"/>
      <c r="GW1" s="350"/>
      <c r="GX1" s="350"/>
      <c r="GY1" s="350"/>
      <c r="GZ1" s="350"/>
      <c r="HA1" s="350"/>
      <c r="HB1" s="350"/>
      <c r="HC1" s="350"/>
      <c r="HD1" s="350"/>
      <c r="HE1" s="350"/>
      <c r="HF1" s="350"/>
      <c r="HG1" s="350"/>
      <c r="HH1" s="350"/>
      <c r="HI1" s="350"/>
      <c r="HJ1" s="350"/>
      <c r="HK1" s="350"/>
      <c r="HL1" s="350"/>
      <c r="HM1" s="350"/>
      <c r="HN1" s="350"/>
      <c r="HO1" s="350"/>
      <c r="HP1" s="350"/>
      <c r="HQ1" s="350"/>
      <c r="HR1" s="350"/>
      <c r="HS1" s="350"/>
      <c r="HT1" s="350"/>
      <c r="HU1" s="350"/>
      <c r="HV1" s="350"/>
      <c r="HW1" s="350"/>
      <c r="HX1" s="350"/>
      <c r="HY1" s="350"/>
      <c r="HZ1" s="350"/>
      <c r="IA1" s="350"/>
      <c r="IB1" s="350"/>
      <c r="IC1" s="350"/>
      <c r="ID1" s="350"/>
      <c r="IE1" s="350"/>
      <c r="IF1" s="350"/>
      <c r="IG1" s="350"/>
      <c r="IH1" s="350"/>
      <c r="II1" s="350"/>
      <c r="IJ1" s="350"/>
      <c r="IK1" s="350"/>
      <c r="IL1" s="350"/>
      <c r="IM1" s="350"/>
      <c r="IN1" s="350"/>
      <c r="IO1" s="350"/>
      <c r="IP1" s="350"/>
      <c r="IQ1" s="350"/>
      <c r="IR1" s="350"/>
      <c r="IS1" s="350"/>
      <c r="IT1" s="350"/>
      <c r="IU1" s="350"/>
      <c r="IV1" s="350"/>
      <c r="IW1" s="350"/>
      <c r="IX1" s="350"/>
      <c r="IY1" s="350"/>
      <c r="IZ1" s="350"/>
      <c r="JA1" s="350"/>
      <c r="JB1" s="350"/>
      <c r="JC1" s="350"/>
    </row>
    <row r="2" spans="1:263" ht="29.25" thickBot="1" x14ac:dyDescent="0.2">
      <c r="A2" s="350"/>
      <c r="B2" s="350"/>
      <c r="C2" s="680" t="s">
        <v>144</v>
      </c>
      <c r="D2" s="681"/>
      <c r="E2" s="681"/>
      <c r="F2" s="681"/>
      <c r="G2" s="682"/>
      <c r="H2" s="362"/>
      <c r="I2" s="363"/>
      <c r="J2" s="363" t="s">
        <v>233</v>
      </c>
      <c r="K2" s="363" t="s">
        <v>233</v>
      </c>
      <c r="L2" s="364"/>
      <c r="M2" s="365"/>
      <c r="N2" s="363" t="s">
        <v>233</v>
      </c>
      <c r="O2" s="363"/>
      <c r="P2" s="363"/>
      <c r="Q2" s="363" t="s">
        <v>233</v>
      </c>
      <c r="R2" s="363" t="s">
        <v>233</v>
      </c>
      <c r="S2" s="364"/>
      <c r="T2" s="365"/>
      <c r="U2" s="363"/>
      <c r="V2" s="363"/>
      <c r="W2" s="363"/>
      <c r="X2" s="363"/>
      <c r="Y2" s="363" t="s">
        <v>233</v>
      </c>
      <c r="Z2" s="364" t="s">
        <v>233</v>
      </c>
      <c r="AA2" s="364"/>
      <c r="AB2" s="363" t="s">
        <v>233</v>
      </c>
      <c r="AC2" s="363"/>
      <c r="AD2" s="363"/>
      <c r="AE2" s="363" t="s">
        <v>233</v>
      </c>
      <c r="AF2" s="363"/>
      <c r="AG2" s="364" t="s">
        <v>233</v>
      </c>
      <c r="AH2" s="364"/>
      <c r="AI2" s="363"/>
      <c r="AJ2" s="363"/>
      <c r="AK2" s="363"/>
      <c r="AL2" s="366"/>
      <c r="AM2" s="350"/>
      <c r="AN2" s="350"/>
      <c r="AO2" s="350"/>
      <c r="AP2" s="350"/>
      <c r="AQ2" s="358"/>
      <c r="AR2" s="358"/>
      <c r="AS2" s="358"/>
      <c r="AT2" s="358"/>
      <c r="AU2" s="358"/>
      <c r="AV2" s="358"/>
      <c r="AW2" s="358"/>
      <c r="AX2" s="358"/>
      <c r="AY2" s="358"/>
      <c r="AZ2" s="359"/>
      <c r="BA2" s="358"/>
      <c r="BB2" s="358"/>
      <c r="BC2" s="358"/>
      <c r="BD2" s="350"/>
      <c r="BE2" s="36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0"/>
      <c r="GU2" s="350"/>
      <c r="GV2" s="350"/>
      <c r="GW2" s="350"/>
      <c r="GX2" s="350"/>
      <c r="GY2" s="350"/>
      <c r="GZ2" s="350"/>
      <c r="HA2" s="350"/>
      <c r="HB2" s="350"/>
      <c r="HC2" s="350"/>
      <c r="HD2" s="350"/>
      <c r="HE2" s="350"/>
      <c r="HF2" s="350"/>
      <c r="HG2" s="350"/>
      <c r="HH2" s="350"/>
      <c r="HI2" s="350"/>
      <c r="HJ2" s="350"/>
      <c r="HK2" s="350"/>
      <c r="HL2" s="350"/>
      <c r="HM2" s="350"/>
      <c r="HN2" s="350"/>
      <c r="HO2" s="350"/>
      <c r="HP2" s="350"/>
      <c r="HQ2" s="350"/>
      <c r="HR2" s="350"/>
      <c r="HS2" s="350"/>
      <c r="HT2" s="350"/>
      <c r="HU2" s="350"/>
      <c r="HV2" s="350"/>
      <c r="HW2" s="350"/>
      <c r="HX2" s="350"/>
      <c r="HY2" s="350"/>
      <c r="HZ2" s="350"/>
      <c r="IA2" s="350"/>
      <c r="IB2" s="350"/>
      <c r="IC2" s="350"/>
      <c r="ID2" s="350"/>
      <c r="IE2" s="350"/>
      <c r="IF2" s="350"/>
      <c r="IG2" s="350"/>
      <c r="IH2" s="350"/>
      <c r="II2" s="350"/>
      <c r="IJ2" s="350"/>
      <c r="IK2" s="350"/>
      <c r="IL2" s="350"/>
      <c r="IM2" s="350"/>
      <c r="IN2" s="350"/>
      <c r="IO2" s="350"/>
      <c r="IP2" s="350"/>
      <c r="IQ2" s="350"/>
      <c r="IR2" s="350"/>
      <c r="IS2" s="350"/>
      <c r="IT2" s="350"/>
      <c r="IU2" s="350"/>
      <c r="IV2" s="350"/>
      <c r="IW2" s="350"/>
      <c r="IX2" s="350"/>
      <c r="IY2" s="350"/>
      <c r="IZ2" s="350"/>
      <c r="JA2" s="350"/>
      <c r="JB2" s="350"/>
      <c r="JC2" s="350"/>
    </row>
    <row r="3" spans="1:263" ht="21.75" thickBot="1" x14ac:dyDescent="0.2">
      <c r="A3" s="350"/>
      <c r="B3" s="350"/>
      <c r="C3" s="683" t="s">
        <v>145</v>
      </c>
      <c r="D3" s="684"/>
      <c r="E3" s="684"/>
      <c r="F3" s="684"/>
      <c r="G3" s="685"/>
      <c r="H3" s="462"/>
      <c r="I3" s="457"/>
      <c r="J3" s="352"/>
      <c r="K3" s="352"/>
      <c r="L3" s="457"/>
      <c r="M3" s="458"/>
      <c r="N3" s="352"/>
      <c r="O3" s="458"/>
      <c r="P3" s="457"/>
      <c r="Q3" s="352"/>
      <c r="R3" s="352"/>
      <c r="S3" s="459"/>
      <c r="T3" s="458"/>
      <c r="U3" s="458"/>
      <c r="V3" s="476"/>
      <c r="W3" s="476"/>
      <c r="X3" s="476"/>
      <c r="Y3" s="352"/>
      <c r="Z3" s="354"/>
      <c r="AA3" s="458"/>
      <c r="AB3" s="352"/>
      <c r="AC3" s="476"/>
      <c r="AD3" s="476"/>
      <c r="AE3" s="353"/>
      <c r="AF3" s="476"/>
      <c r="AG3" s="354"/>
      <c r="AH3" s="458"/>
      <c r="AI3" s="458"/>
      <c r="AJ3" s="476"/>
      <c r="AK3" s="476"/>
      <c r="AL3" s="476"/>
      <c r="AM3" s="350"/>
      <c r="AN3" s="350"/>
      <c r="AO3" s="350"/>
      <c r="AP3" s="350"/>
      <c r="AQ3" s="358" t="s">
        <v>126</v>
      </c>
      <c r="AR3" s="358" t="s">
        <v>129</v>
      </c>
      <c r="AS3" s="358" t="s">
        <v>128</v>
      </c>
      <c r="AT3" s="358" t="s">
        <v>130</v>
      </c>
      <c r="AU3" s="358" t="s">
        <v>131</v>
      </c>
      <c r="AV3" s="358" t="s">
        <v>127</v>
      </c>
      <c r="AW3" s="358" t="s">
        <v>146</v>
      </c>
      <c r="AX3" s="358" t="s">
        <v>147</v>
      </c>
      <c r="AY3" s="358" t="s">
        <v>142</v>
      </c>
      <c r="AZ3" s="359" t="s">
        <v>148</v>
      </c>
      <c r="BA3" s="358" t="s">
        <v>105</v>
      </c>
      <c r="BB3" s="358" t="s">
        <v>149</v>
      </c>
      <c r="BC3" s="358" t="s">
        <v>150</v>
      </c>
      <c r="BD3" s="350"/>
      <c r="BE3" s="36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  <c r="IW3" s="350"/>
      <c r="IX3" s="350"/>
      <c r="IY3" s="350"/>
      <c r="IZ3" s="350"/>
      <c r="JA3" s="350"/>
      <c r="JB3" s="350"/>
      <c r="JC3" s="350"/>
    </row>
    <row r="4" spans="1:263" ht="21" customHeight="1" x14ac:dyDescent="0.15">
      <c r="A4" s="367"/>
      <c r="B4" s="368"/>
      <c r="C4" s="686" t="s">
        <v>151</v>
      </c>
      <c r="D4" s="688" t="s">
        <v>12</v>
      </c>
      <c r="E4" s="690" t="s">
        <v>152</v>
      </c>
      <c r="F4" s="688" t="s">
        <v>153</v>
      </c>
      <c r="G4" s="692"/>
      <c r="H4" s="369">
        <v>1</v>
      </c>
      <c r="I4" s="370">
        <v>2</v>
      </c>
      <c r="J4" s="370">
        <v>3</v>
      </c>
      <c r="K4" s="370">
        <v>4</v>
      </c>
      <c r="L4" s="371">
        <v>5</v>
      </c>
      <c r="M4" s="371">
        <v>6</v>
      </c>
      <c r="N4" s="370">
        <v>7</v>
      </c>
      <c r="O4" s="370">
        <v>8</v>
      </c>
      <c r="P4" s="370">
        <v>9</v>
      </c>
      <c r="Q4" s="370">
        <v>10</v>
      </c>
      <c r="R4" s="370">
        <v>11</v>
      </c>
      <c r="S4" s="371">
        <v>12</v>
      </c>
      <c r="T4" s="371">
        <v>13</v>
      </c>
      <c r="U4" s="370">
        <v>14</v>
      </c>
      <c r="V4" s="370">
        <v>15</v>
      </c>
      <c r="W4" s="370">
        <v>16</v>
      </c>
      <c r="X4" s="370">
        <v>17</v>
      </c>
      <c r="Y4" s="370">
        <v>18</v>
      </c>
      <c r="Z4" s="371">
        <v>19</v>
      </c>
      <c r="AA4" s="371">
        <v>20</v>
      </c>
      <c r="AB4" s="370">
        <v>21</v>
      </c>
      <c r="AC4" s="370">
        <v>22</v>
      </c>
      <c r="AD4" s="370">
        <v>23</v>
      </c>
      <c r="AE4" s="370">
        <v>24</v>
      </c>
      <c r="AF4" s="370">
        <v>25</v>
      </c>
      <c r="AG4" s="371">
        <v>26</v>
      </c>
      <c r="AH4" s="371">
        <v>27</v>
      </c>
      <c r="AI4" s="370">
        <v>28</v>
      </c>
      <c r="AJ4" s="370">
        <v>29</v>
      </c>
      <c r="AK4" s="370">
        <v>30</v>
      </c>
      <c r="AL4" s="378">
        <v>31</v>
      </c>
      <c r="AM4" s="713" t="s">
        <v>154</v>
      </c>
      <c r="AN4" s="675" t="s">
        <v>155</v>
      </c>
      <c r="AO4" s="675" t="s">
        <v>156</v>
      </c>
      <c r="AP4" s="370"/>
      <c r="AQ4" s="675">
        <v>7.5</v>
      </c>
      <c r="AR4" s="675">
        <v>7</v>
      </c>
      <c r="AS4" s="675">
        <v>2</v>
      </c>
      <c r="AT4" s="675">
        <v>9</v>
      </c>
      <c r="AU4" s="675">
        <v>5.5</v>
      </c>
      <c r="AV4" s="675">
        <v>7</v>
      </c>
      <c r="AW4" s="675">
        <v>3</v>
      </c>
      <c r="AX4" s="675">
        <v>4</v>
      </c>
      <c r="AY4" s="675">
        <v>3</v>
      </c>
      <c r="AZ4" s="675">
        <v>8</v>
      </c>
      <c r="BA4" s="675">
        <v>4</v>
      </c>
      <c r="BB4" s="675">
        <v>5</v>
      </c>
      <c r="BC4" s="675">
        <v>6</v>
      </c>
      <c r="BD4" s="675" t="s">
        <v>157</v>
      </c>
      <c r="BE4" s="673" t="s">
        <v>158</v>
      </c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2"/>
    </row>
    <row r="5" spans="1:263" ht="24" customHeight="1" thickBot="1" x14ac:dyDescent="0.2">
      <c r="A5" s="373"/>
      <c r="B5" s="374"/>
      <c r="C5" s="687"/>
      <c r="D5" s="689"/>
      <c r="E5" s="691"/>
      <c r="F5" s="689"/>
      <c r="G5" s="693"/>
      <c r="H5" s="400" t="s">
        <v>159</v>
      </c>
      <c r="I5" s="401" t="s">
        <v>18</v>
      </c>
      <c r="J5" s="401" t="s">
        <v>160</v>
      </c>
      <c r="K5" s="401" t="s">
        <v>161</v>
      </c>
      <c r="L5" s="402" t="s">
        <v>162</v>
      </c>
      <c r="M5" s="402" t="s">
        <v>163</v>
      </c>
      <c r="N5" s="401" t="s">
        <v>164</v>
      </c>
      <c r="O5" s="401" t="s">
        <v>165</v>
      </c>
      <c r="P5" s="401" t="s">
        <v>166</v>
      </c>
      <c r="Q5" s="401" t="s">
        <v>160</v>
      </c>
      <c r="R5" s="401" t="s">
        <v>161</v>
      </c>
      <c r="S5" s="402" t="s">
        <v>162</v>
      </c>
      <c r="T5" s="402" t="s">
        <v>163</v>
      </c>
      <c r="U5" s="401" t="s">
        <v>164</v>
      </c>
      <c r="V5" s="401" t="s">
        <v>165</v>
      </c>
      <c r="W5" s="401" t="s">
        <v>166</v>
      </c>
      <c r="X5" s="401" t="s">
        <v>160</v>
      </c>
      <c r="Y5" s="401" t="s">
        <v>161</v>
      </c>
      <c r="Z5" s="402" t="s">
        <v>162</v>
      </c>
      <c r="AA5" s="402" t="s">
        <v>163</v>
      </c>
      <c r="AB5" s="401" t="s">
        <v>164</v>
      </c>
      <c r="AC5" s="401" t="s">
        <v>165</v>
      </c>
      <c r="AD5" s="401" t="s">
        <v>166</v>
      </c>
      <c r="AE5" s="401" t="s">
        <v>160</v>
      </c>
      <c r="AF5" s="401" t="s">
        <v>161</v>
      </c>
      <c r="AG5" s="402" t="s">
        <v>162</v>
      </c>
      <c r="AH5" s="402" t="s">
        <v>163</v>
      </c>
      <c r="AI5" s="401" t="s">
        <v>164</v>
      </c>
      <c r="AJ5" s="401" t="s">
        <v>165</v>
      </c>
      <c r="AK5" s="401" t="s">
        <v>18</v>
      </c>
      <c r="AL5" s="403" t="s">
        <v>19</v>
      </c>
      <c r="AM5" s="714"/>
      <c r="AN5" s="676"/>
      <c r="AO5" s="676"/>
      <c r="AP5" s="373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4"/>
    </row>
    <row r="6" spans="1:263" ht="47.25" customHeight="1" x14ac:dyDescent="0.15">
      <c r="A6" s="367">
        <v>1</v>
      </c>
      <c r="B6" s="368">
        <v>1</v>
      </c>
      <c r="C6" s="435" t="s">
        <v>168</v>
      </c>
      <c r="D6" s="436" t="s">
        <v>135</v>
      </c>
      <c r="E6" s="437" t="s">
        <v>167</v>
      </c>
      <c r="F6" s="438" t="s">
        <v>25</v>
      </c>
      <c r="G6" s="439" t="s">
        <v>169</v>
      </c>
      <c r="H6" s="409"/>
      <c r="I6" s="440"/>
      <c r="J6" s="440"/>
      <c r="K6" s="440" t="s">
        <v>26</v>
      </c>
      <c r="L6" s="441"/>
      <c r="M6" s="441"/>
      <c r="N6" s="440"/>
      <c r="O6" s="440"/>
      <c r="P6" s="440"/>
      <c r="Q6" s="440" t="s">
        <v>26</v>
      </c>
      <c r="R6" s="440"/>
      <c r="S6" s="441"/>
      <c r="T6" s="442"/>
      <c r="U6" s="443"/>
      <c r="V6" s="440"/>
      <c r="W6" s="440"/>
      <c r="X6" s="440" t="s">
        <v>26</v>
      </c>
      <c r="Y6" s="440"/>
      <c r="Z6" s="441"/>
      <c r="AA6" s="441"/>
      <c r="AB6" s="440" t="s">
        <v>26</v>
      </c>
      <c r="AC6" s="440"/>
      <c r="AD6" s="440"/>
      <c r="AE6" s="440"/>
      <c r="AF6" s="440" t="s">
        <v>26</v>
      </c>
      <c r="AG6" s="441"/>
      <c r="AH6" s="441"/>
      <c r="AI6" s="440"/>
      <c r="AJ6" s="440"/>
      <c r="AK6" s="440" t="s">
        <v>26</v>
      </c>
      <c r="AL6" s="444"/>
      <c r="AM6" s="379">
        <f>COUNTIF(H6:AL6,"休")</f>
        <v>6</v>
      </c>
      <c r="AN6" s="367">
        <f>COUNTIF(H6:AL6,"/")</f>
        <v>0</v>
      </c>
      <c r="AO6" s="367">
        <f>AL$4-AM6-AN6</f>
        <v>25</v>
      </c>
      <c r="AP6" s="367">
        <f t="shared" ref="AP6:AP18" si="0">COUNTIF(H6:AL6,"/")</f>
        <v>0</v>
      </c>
      <c r="AQ6" s="367">
        <f>COUNTIF(H6:AL6,"A")</f>
        <v>0</v>
      </c>
      <c r="AR6" s="367">
        <f>COUNTIF(H6:AL6,"B")</f>
        <v>0</v>
      </c>
      <c r="AS6" s="367">
        <f t="shared" ref="AS6:AS18" si="1">COUNTIF(H6:AL6,"C")</f>
        <v>0</v>
      </c>
      <c r="AT6" s="367">
        <f t="shared" ref="AT6:AT18" si="2">COUNTIF(H6:AL6,"D")</f>
        <v>0</v>
      </c>
      <c r="AU6" s="367">
        <f t="shared" ref="AU6:AU18" si="3">COUNTIF(H6:AL6,"E")</f>
        <v>0</v>
      </c>
      <c r="AV6" s="367">
        <f>COUNTIF(H6:AL6,"F")</f>
        <v>0</v>
      </c>
      <c r="AW6" s="367">
        <f>COUNTIF(H6:AL6,"G")</f>
        <v>0</v>
      </c>
      <c r="AX6" s="367">
        <f>COUNTIF(H6:AL6,"H")</f>
        <v>0</v>
      </c>
      <c r="AY6" s="367">
        <f>COUNTIF(H6:AL6,"I")</f>
        <v>0</v>
      </c>
      <c r="AZ6" s="367">
        <f>COUNTIF(H6:AL6,"J")</f>
        <v>0</v>
      </c>
      <c r="BA6" s="367">
        <f>COUNTIF(J6:AN6,"K")</f>
        <v>0</v>
      </c>
      <c r="BB6" s="367">
        <f>COUNTIF(H6:AL6,"L")</f>
        <v>0</v>
      </c>
      <c r="BC6" s="367">
        <f>COUNTIF(H6:AL6,"M")</f>
        <v>0</v>
      </c>
      <c r="BD6" s="373">
        <f>(AQ6*$AQ$4)+(AR6*$AR$4)+(AS6*$AS$4)+(AT6*$AT$4)+(AU6*$AU$4)+(AV6*$AV$4)+(AW6*$AW$4)+(AX6*$AX$4)+(AY6*$AY$4)+(AZ6*$AZ$4)+(BA6*$BA$4)</f>
        <v>0</v>
      </c>
      <c r="BE6" s="380">
        <f>BD6*1000</f>
        <v>0</v>
      </c>
    </row>
    <row r="7" spans="1:263" ht="42.75" x14ac:dyDescent="0.15">
      <c r="A7" s="367">
        <f t="shared" ref="A7:B8" si="4">A6+1</f>
        <v>2</v>
      </c>
      <c r="B7" s="368">
        <f t="shared" si="4"/>
        <v>2</v>
      </c>
      <c r="C7" s="381" t="s">
        <v>168</v>
      </c>
      <c r="D7" s="382" t="s">
        <v>84</v>
      </c>
      <c r="E7" s="383" t="s">
        <v>167</v>
      </c>
      <c r="F7" s="384" t="s">
        <v>214</v>
      </c>
      <c r="G7" s="385" t="s">
        <v>169</v>
      </c>
      <c r="H7" s="379"/>
      <c r="I7" s="367" t="s">
        <v>26</v>
      </c>
      <c r="J7" s="367"/>
      <c r="K7" s="367"/>
      <c r="L7" s="386"/>
      <c r="M7" s="386"/>
      <c r="N7" s="367"/>
      <c r="O7" s="367" t="s">
        <v>26</v>
      </c>
      <c r="P7" s="367"/>
      <c r="Q7" s="367"/>
      <c r="R7" s="367"/>
      <c r="S7" s="393" t="s">
        <v>26</v>
      </c>
      <c r="T7" s="386"/>
      <c r="U7" s="390" t="s">
        <v>26</v>
      </c>
      <c r="V7" s="367"/>
      <c r="W7" s="367"/>
      <c r="X7" s="367"/>
      <c r="Y7" s="367"/>
      <c r="Z7" s="386"/>
      <c r="AA7" s="386"/>
      <c r="AB7" s="367"/>
      <c r="AC7" s="367" t="s">
        <v>26</v>
      </c>
      <c r="AD7" s="367"/>
      <c r="AE7" s="367"/>
      <c r="AF7" s="367"/>
      <c r="AG7" s="386"/>
      <c r="AH7" s="386"/>
      <c r="AI7" s="367"/>
      <c r="AJ7" s="367"/>
      <c r="AK7" s="367"/>
      <c r="AL7" s="446" t="s">
        <v>26</v>
      </c>
      <c r="AM7" s="379">
        <f>COUNTIF(H7:AL7,"休")</f>
        <v>6</v>
      </c>
      <c r="AN7" s="367">
        <f t="shared" ref="AN7:AN18" si="5">COUNTIF(H7:AL7,"/")</f>
        <v>0</v>
      </c>
      <c r="AO7" s="367">
        <f t="shared" ref="AO7:AO18" si="6">AL$4-AM7-AN7</f>
        <v>25</v>
      </c>
      <c r="AP7" s="367">
        <f t="shared" si="0"/>
        <v>0</v>
      </c>
      <c r="AQ7" s="367">
        <f t="shared" ref="AQ7:AQ18" si="7">COUNTIF(H7:AL7,"A")</f>
        <v>0</v>
      </c>
      <c r="AR7" s="367">
        <f t="shared" ref="AR7:AR18" si="8">COUNTIF(H7:AL7,"B")</f>
        <v>0</v>
      </c>
      <c r="AS7" s="367">
        <f t="shared" si="1"/>
        <v>0</v>
      </c>
      <c r="AT7" s="367">
        <f t="shared" si="2"/>
        <v>0</v>
      </c>
      <c r="AU7" s="367">
        <f t="shared" si="3"/>
        <v>0</v>
      </c>
      <c r="AV7" s="367">
        <f t="shared" ref="AV7:AV18" si="9">COUNTIF(H7:AL7,"F")</f>
        <v>0</v>
      </c>
      <c r="AW7" s="367">
        <f t="shared" ref="AW7:AW18" si="10">COUNTIF(H7:AL7,"G")</f>
        <v>0</v>
      </c>
      <c r="AX7" s="367">
        <f t="shared" ref="AX7:AX18" si="11">COUNTIF(H7:AL7,"H")</f>
        <v>0</v>
      </c>
      <c r="AY7" s="367">
        <f t="shared" ref="AY7:AY18" si="12">COUNTIF(H7:AL7,"I")</f>
        <v>0</v>
      </c>
      <c r="AZ7" s="367">
        <f t="shared" ref="AZ7:AZ18" si="13">COUNTIF(H7:AL7,"J")</f>
        <v>0</v>
      </c>
      <c r="BA7" s="367">
        <f t="shared" ref="BA7:BA18" si="14">COUNTIF(J7:AN7,"K")</f>
        <v>0</v>
      </c>
      <c r="BB7" s="367">
        <f t="shared" ref="BB7:BB18" si="15">COUNTIF(H7:AL7,"L")</f>
        <v>0</v>
      </c>
      <c r="BC7" s="367">
        <f t="shared" ref="BC7:BC18" si="16">COUNTIF(H7:AL7,"M")</f>
        <v>0</v>
      </c>
      <c r="BD7" s="373">
        <f>(AQ7*$AQ$4)+(AR7*$AR$4)+(AS7*$AS$4)+(AT7*$AT$4)+(AU7*$AU$4)+(AV7*$AV$4)+(AW7*$AW$4)+(AX7*$AX$4)+(AY7*$AY$4)+(AZ7*$AZ$4)+(BA7*$BA$4)</f>
        <v>0</v>
      </c>
      <c r="BE7" s="380">
        <f t="shared" ref="BE7:BE18" si="17">BD7*1000</f>
        <v>0</v>
      </c>
    </row>
    <row r="8" spans="1:263" ht="28.5" x14ac:dyDescent="0.15">
      <c r="A8" s="367">
        <f t="shared" si="4"/>
        <v>3</v>
      </c>
      <c r="B8" s="368">
        <f t="shared" si="4"/>
        <v>3</v>
      </c>
      <c r="C8" s="381" t="s">
        <v>168</v>
      </c>
      <c r="D8" s="382" t="s">
        <v>174</v>
      </c>
      <c r="E8" s="383" t="s">
        <v>167</v>
      </c>
      <c r="F8" s="391" t="s">
        <v>170</v>
      </c>
      <c r="G8" s="388" t="s">
        <v>215</v>
      </c>
      <c r="H8" s="379"/>
      <c r="I8" s="367"/>
      <c r="J8" s="367" t="s">
        <v>26</v>
      </c>
      <c r="K8" s="367"/>
      <c r="L8" s="386"/>
      <c r="M8" s="389"/>
      <c r="N8" s="367"/>
      <c r="O8" s="367"/>
      <c r="P8" s="367" t="s">
        <v>26</v>
      </c>
      <c r="Q8" s="367"/>
      <c r="R8" s="367"/>
      <c r="S8" s="386"/>
      <c r="T8" s="386"/>
      <c r="U8" s="367"/>
      <c r="V8" s="367"/>
      <c r="W8" s="367" t="s">
        <v>26</v>
      </c>
      <c r="X8" s="367"/>
      <c r="Y8" s="367"/>
      <c r="Z8" s="386"/>
      <c r="AA8" s="386"/>
      <c r="AB8" s="367"/>
      <c r="AC8" s="367"/>
      <c r="AD8" s="367" t="s">
        <v>26</v>
      </c>
      <c r="AE8" s="367"/>
      <c r="AF8" s="367"/>
      <c r="AG8" s="386"/>
      <c r="AH8" s="386"/>
      <c r="AI8" s="390" t="s">
        <v>26</v>
      </c>
      <c r="AJ8" s="390" t="s">
        <v>26</v>
      </c>
      <c r="AK8" s="367"/>
      <c r="AL8" s="387"/>
      <c r="AM8" s="379">
        <f t="shared" ref="AM8:AM18" si="18">COUNTIF(H8:AL8,"休")</f>
        <v>6</v>
      </c>
      <c r="AN8" s="367">
        <f t="shared" si="5"/>
        <v>0</v>
      </c>
      <c r="AO8" s="367">
        <f t="shared" si="6"/>
        <v>25</v>
      </c>
      <c r="AP8" s="367">
        <f t="shared" si="0"/>
        <v>0</v>
      </c>
      <c r="AQ8" s="367">
        <f t="shared" si="7"/>
        <v>0</v>
      </c>
      <c r="AR8" s="367">
        <f t="shared" si="8"/>
        <v>0</v>
      </c>
      <c r="AS8" s="367">
        <f t="shared" si="1"/>
        <v>0</v>
      </c>
      <c r="AT8" s="367">
        <f t="shared" si="2"/>
        <v>0</v>
      </c>
      <c r="AU8" s="367">
        <f t="shared" si="3"/>
        <v>0</v>
      </c>
      <c r="AV8" s="367">
        <f t="shared" si="9"/>
        <v>0</v>
      </c>
      <c r="AW8" s="367">
        <f t="shared" si="10"/>
        <v>0</v>
      </c>
      <c r="AX8" s="367">
        <f t="shared" si="11"/>
        <v>0</v>
      </c>
      <c r="AY8" s="367">
        <f t="shared" si="12"/>
        <v>0</v>
      </c>
      <c r="AZ8" s="367">
        <f t="shared" si="13"/>
        <v>0</v>
      </c>
      <c r="BA8" s="367">
        <f t="shared" si="14"/>
        <v>0</v>
      </c>
      <c r="BB8" s="367">
        <f t="shared" si="15"/>
        <v>0</v>
      </c>
      <c r="BC8" s="367">
        <f t="shared" si="16"/>
        <v>0</v>
      </c>
      <c r="BD8" s="373">
        <f>(AQ8*$AQ$4)+(AR8*$AR$4)+(AS8*$AS$4)+(AT8*$AT$4)+(AU8*$AU$4)+(AV8*$AV$4)+(AW8*$AW$4)+(AX8*$AX$4)+(AY8*$AY$4)+(AZ8*$AZ$4)+(BA8*$BA$4)</f>
        <v>0</v>
      </c>
      <c r="BE8" s="380">
        <f t="shared" si="17"/>
        <v>0</v>
      </c>
    </row>
    <row r="9" spans="1:263" ht="17.25" x14ac:dyDescent="0.15">
      <c r="A9" s="367"/>
      <c r="B9" s="368"/>
      <c r="C9" s="381" t="s">
        <v>168</v>
      </c>
      <c r="D9" s="382" t="s">
        <v>216</v>
      </c>
      <c r="E9" s="383" t="s">
        <v>167</v>
      </c>
      <c r="F9" s="394" t="s">
        <v>217</v>
      </c>
      <c r="G9" s="392"/>
      <c r="H9" s="379" t="s">
        <v>99</v>
      </c>
      <c r="I9" s="448" t="s">
        <v>226</v>
      </c>
      <c r="J9" s="448" t="s">
        <v>226</v>
      </c>
      <c r="K9" s="448" t="s">
        <v>226</v>
      </c>
      <c r="L9" s="386" t="s">
        <v>99</v>
      </c>
      <c r="M9" s="386" t="s">
        <v>99</v>
      </c>
      <c r="N9" s="367" t="s">
        <v>232</v>
      </c>
      <c r="O9" s="367" t="s">
        <v>99</v>
      </c>
      <c r="P9" s="448" t="s">
        <v>226</v>
      </c>
      <c r="Q9" s="448" t="s">
        <v>226</v>
      </c>
      <c r="R9" s="448" t="s">
        <v>226</v>
      </c>
      <c r="S9" s="386" t="s">
        <v>232</v>
      </c>
      <c r="T9" s="386" t="s">
        <v>99</v>
      </c>
      <c r="U9" s="367" t="s">
        <v>99</v>
      </c>
      <c r="V9" s="367" t="s">
        <v>99</v>
      </c>
      <c r="W9" s="448" t="s">
        <v>226</v>
      </c>
      <c r="X9" s="448" t="s">
        <v>226</v>
      </c>
      <c r="Y9" s="448" t="s">
        <v>226</v>
      </c>
      <c r="Z9" s="386" t="s">
        <v>99</v>
      </c>
      <c r="AA9" s="386" t="s">
        <v>99</v>
      </c>
      <c r="AB9" s="367" t="s">
        <v>99</v>
      </c>
      <c r="AC9" s="367" t="s">
        <v>99</v>
      </c>
      <c r="AD9" s="448" t="s">
        <v>226</v>
      </c>
      <c r="AE9" s="448" t="s">
        <v>226</v>
      </c>
      <c r="AF9" s="448" t="s">
        <v>226</v>
      </c>
      <c r="AG9" s="386" t="s">
        <v>99</v>
      </c>
      <c r="AH9" s="386" t="s">
        <v>99</v>
      </c>
      <c r="AI9" s="367" t="s">
        <v>99</v>
      </c>
      <c r="AJ9" s="367" t="s">
        <v>99</v>
      </c>
      <c r="AK9" s="448" t="s">
        <v>226</v>
      </c>
      <c r="AL9" s="449" t="s">
        <v>226</v>
      </c>
      <c r="AM9" s="379">
        <f t="shared" si="18"/>
        <v>0</v>
      </c>
      <c r="AN9" s="367">
        <f t="shared" si="5"/>
        <v>15</v>
      </c>
      <c r="AO9" s="367">
        <f t="shared" si="6"/>
        <v>16</v>
      </c>
      <c r="AP9" s="367">
        <f t="shared" si="0"/>
        <v>15</v>
      </c>
      <c r="AQ9" s="367">
        <f t="shared" si="7"/>
        <v>0</v>
      </c>
      <c r="AR9" s="367">
        <f t="shared" si="8"/>
        <v>0</v>
      </c>
      <c r="AS9" s="367">
        <f t="shared" si="1"/>
        <v>0</v>
      </c>
      <c r="AT9" s="367">
        <f t="shared" si="2"/>
        <v>0</v>
      </c>
      <c r="AU9" s="367">
        <f t="shared" si="3"/>
        <v>0</v>
      </c>
      <c r="AV9" s="367">
        <f t="shared" si="9"/>
        <v>0</v>
      </c>
      <c r="AW9" s="367">
        <f t="shared" si="10"/>
        <v>0</v>
      </c>
      <c r="AX9" s="367">
        <f t="shared" si="11"/>
        <v>0</v>
      </c>
      <c r="AY9" s="367">
        <f t="shared" si="12"/>
        <v>0</v>
      </c>
      <c r="AZ9" s="367">
        <f t="shared" si="13"/>
        <v>0</v>
      </c>
      <c r="BA9" s="367">
        <f t="shared" si="14"/>
        <v>0</v>
      </c>
      <c r="BB9" s="367">
        <f t="shared" si="15"/>
        <v>0</v>
      </c>
      <c r="BC9" s="367">
        <f t="shared" si="16"/>
        <v>0</v>
      </c>
      <c r="BD9" s="373">
        <f t="shared" ref="BD9:BD18" si="19">(AQ9*$AQ$4)+(AR9*$AR$4)+(AS9*$AS$4)+(AT9*$AT$4)+(AU9*$AU$4)+(AV9*$AV$4)+(AW9*$AW$4)+(AX9*$AX$4)+(AY9*$AY$4)+(AZ9*$AZ$4)+(BA9*$BA$4)</f>
        <v>0</v>
      </c>
      <c r="BE9" s="380">
        <f t="shared" si="17"/>
        <v>0</v>
      </c>
    </row>
    <row r="10" spans="1:263" ht="17.25" x14ac:dyDescent="0.15">
      <c r="A10" s="367"/>
      <c r="B10" s="368"/>
      <c r="C10" s="381" t="s">
        <v>168</v>
      </c>
      <c r="D10" s="382" t="s">
        <v>218</v>
      </c>
      <c r="E10" s="383" t="s">
        <v>167</v>
      </c>
      <c r="F10" s="394" t="s">
        <v>217</v>
      </c>
      <c r="G10" s="392"/>
      <c r="H10" s="475" t="s">
        <v>99</v>
      </c>
      <c r="I10" s="460" t="s">
        <v>99</v>
      </c>
      <c r="J10" s="367" t="s">
        <v>99</v>
      </c>
      <c r="K10" s="367" t="s">
        <v>99</v>
      </c>
      <c r="L10" s="460" t="s">
        <v>99</v>
      </c>
      <c r="M10" s="386" t="s">
        <v>99</v>
      </c>
      <c r="N10" s="367" t="s">
        <v>99</v>
      </c>
      <c r="O10" s="460" t="s">
        <v>99</v>
      </c>
      <c r="P10" s="460" t="s">
        <v>99</v>
      </c>
      <c r="Q10" s="367" t="s">
        <v>99</v>
      </c>
      <c r="R10" s="367" t="s">
        <v>99</v>
      </c>
      <c r="S10" s="386" t="s">
        <v>99</v>
      </c>
      <c r="T10" s="386" t="s">
        <v>99</v>
      </c>
      <c r="U10" s="367" t="s">
        <v>99</v>
      </c>
      <c r="V10" s="460" t="s">
        <v>99</v>
      </c>
      <c r="W10" s="460" t="s">
        <v>99</v>
      </c>
      <c r="X10" s="460" t="s">
        <v>99</v>
      </c>
      <c r="Y10" s="367" t="s">
        <v>99</v>
      </c>
      <c r="Z10" s="386" t="s">
        <v>99</v>
      </c>
      <c r="AA10" s="386" t="s">
        <v>99</v>
      </c>
      <c r="AB10" s="367" t="s">
        <v>99</v>
      </c>
      <c r="AC10" s="460" t="s">
        <v>99</v>
      </c>
      <c r="AD10" s="460" t="s">
        <v>99</v>
      </c>
      <c r="AE10" s="367" t="s">
        <v>99</v>
      </c>
      <c r="AF10" s="460" t="s">
        <v>99</v>
      </c>
      <c r="AG10" s="386" t="s">
        <v>99</v>
      </c>
      <c r="AH10" s="386" t="s">
        <v>99</v>
      </c>
      <c r="AI10" s="367" t="s">
        <v>99</v>
      </c>
      <c r="AJ10" s="460" t="s">
        <v>99</v>
      </c>
      <c r="AK10" s="460" t="s">
        <v>99</v>
      </c>
      <c r="AL10" s="460" t="s">
        <v>99</v>
      </c>
      <c r="AM10" s="379">
        <f t="shared" si="18"/>
        <v>0</v>
      </c>
      <c r="AN10" s="367">
        <f t="shared" si="5"/>
        <v>31</v>
      </c>
      <c r="AO10" s="367">
        <f t="shared" si="6"/>
        <v>0</v>
      </c>
      <c r="AP10" s="367">
        <f t="shared" si="0"/>
        <v>31</v>
      </c>
      <c r="AQ10" s="367">
        <f t="shared" si="7"/>
        <v>0</v>
      </c>
      <c r="AR10" s="367">
        <f t="shared" si="8"/>
        <v>0</v>
      </c>
      <c r="AS10" s="367">
        <f t="shared" si="1"/>
        <v>0</v>
      </c>
      <c r="AT10" s="367">
        <f t="shared" si="2"/>
        <v>0</v>
      </c>
      <c r="AU10" s="367">
        <f t="shared" si="3"/>
        <v>0</v>
      </c>
      <c r="AV10" s="367">
        <f t="shared" si="9"/>
        <v>0</v>
      </c>
      <c r="AW10" s="367">
        <f t="shared" si="10"/>
        <v>0</v>
      </c>
      <c r="AX10" s="367">
        <f t="shared" si="11"/>
        <v>0</v>
      </c>
      <c r="AY10" s="367">
        <f t="shared" si="12"/>
        <v>0</v>
      </c>
      <c r="AZ10" s="367">
        <f t="shared" si="13"/>
        <v>0</v>
      </c>
      <c r="BA10" s="367">
        <f t="shared" si="14"/>
        <v>0</v>
      </c>
      <c r="BB10" s="367">
        <f t="shared" si="15"/>
        <v>0</v>
      </c>
      <c r="BC10" s="367">
        <f t="shared" si="16"/>
        <v>0</v>
      </c>
      <c r="BD10" s="373">
        <f t="shared" si="19"/>
        <v>0</v>
      </c>
      <c r="BE10" s="380">
        <f t="shared" si="17"/>
        <v>0</v>
      </c>
    </row>
    <row r="11" spans="1:263" ht="18" thickBot="1" x14ac:dyDescent="0.2">
      <c r="A11" s="367"/>
      <c r="B11" s="368"/>
      <c r="C11" s="395" t="s">
        <v>168</v>
      </c>
      <c r="D11" s="396" t="s">
        <v>229</v>
      </c>
      <c r="E11" s="397" t="s">
        <v>167</v>
      </c>
      <c r="F11" s="398"/>
      <c r="G11" s="399"/>
      <c r="H11" s="400" t="s">
        <v>99</v>
      </c>
      <c r="I11" s="456" t="s">
        <v>230</v>
      </c>
      <c r="J11" s="456" t="s">
        <v>230</v>
      </c>
      <c r="K11" s="401" t="s">
        <v>99</v>
      </c>
      <c r="L11" s="456" t="s">
        <v>230</v>
      </c>
      <c r="M11" s="456" t="s">
        <v>230</v>
      </c>
      <c r="N11" s="456" t="s">
        <v>102</v>
      </c>
      <c r="O11" s="401" t="s">
        <v>99</v>
      </c>
      <c r="P11" s="456" t="s">
        <v>102</v>
      </c>
      <c r="Q11" s="401" t="s">
        <v>99</v>
      </c>
      <c r="R11" s="401" t="s">
        <v>99</v>
      </c>
      <c r="S11" s="402" t="s">
        <v>99</v>
      </c>
      <c r="T11" s="456" t="s">
        <v>102</v>
      </c>
      <c r="U11" s="456" t="s">
        <v>102</v>
      </c>
      <c r="V11" s="401" t="s">
        <v>99</v>
      </c>
      <c r="W11" s="456" t="s">
        <v>102</v>
      </c>
      <c r="X11" s="401" t="s">
        <v>99</v>
      </c>
      <c r="Y11" s="401" t="s">
        <v>99</v>
      </c>
      <c r="Z11" s="456" t="s">
        <v>95</v>
      </c>
      <c r="AA11" s="402" t="s">
        <v>99</v>
      </c>
      <c r="AB11" s="401" t="s">
        <v>99</v>
      </c>
      <c r="AC11" s="456" t="s">
        <v>95</v>
      </c>
      <c r="AD11" s="456" t="s">
        <v>95</v>
      </c>
      <c r="AE11" s="401" t="s">
        <v>99</v>
      </c>
      <c r="AF11" s="401" t="s">
        <v>99</v>
      </c>
      <c r="AG11" s="402" t="s">
        <v>99</v>
      </c>
      <c r="AH11" s="456" t="s">
        <v>102</v>
      </c>
      <c r="AI11" s="456" t="s">
        <v>95</v>
      </c>
      <c r="AJ11" s="456" t="s">
        <v>95</v>
      </c>
      <c r="AK11" s="401" t="s">
        <v>99</v>
      </c>
      <c r="AL11" s="461" t="s">
        <v>102</v>
      </c>
      <c r="AM11" s="379">
        <f t="shared" si="18"/>
        <v>0</v>
      </c>
      <c r="AN11" s="367">
        <f t="shared" si="5"/>
        <v>15</v>
      </c>
      <c r="AO11" s="367">
        <f t="shared" si="6"/>
        <v>16</v>
      </c>
      <c r="AP11" s="367">
        <f t="shared" si="0"/>
        <v>15</v>
      </c>
      <c r="AQ11" s="367">
        <f t="shared" si="7"/>
        <v>0</v>
      </c>
      <c r="AR11" s="367">
        <f t="shared" si="8"/>
        <v>0</v>
      </c>
      <c r="AS11" s="367">
        <f t="shared" si="1"/>
        <v>0</v>
      </c>
      <c r="AT11" s="367">
        <f t="shared" si="2"/>
        <v>0</v>
      </c>
      <c r="AU11" s="367">
        <f t="shared" si="3"/>
        <v>0</v>
      </c>
      <c r="AV11" s="367">
        <f t="shared" si="9"/>
        <v>0</v>
      </c>
      <c r="AW11" s="367">
        <f t="shared" si="10"/>
        <v>0</v>
      </c>
      <c r="AX11" s="367">
        <f t="shared" si="11"/>
        <v>0</v>
      </c>
      <c r="AY11" s="367">
        <f t="shared" si="12"/>
        <v>0</v>
      </c>
      <c r="AZ11" s="367">
        <f t="shared" si="13"/>
        <v>0</v>
      </c>
      <c r="BA11" s="367">
        <f t="shared" si="14"/>
        <v>0</v>
      </c>
      <c r="BB11" s="367">
        <f t="shared" si="15"/>
        <v>0</v>
      </c>
      <c r="BC11" s="367">
        <f t="shared" si="16"/>
        <v>0</v>
      </c>
      <c r="BD11" s="373">
        <f t="shared" si="19"/>
        <v>0</v>
      </c>
      <c r="BE11" s="380">
        <f t="shared" si="17"/>
        <v>0</v>
      </c>
    </row>
    <row r="12" spans="1:263" ht="17.25" x14ac:dyDescent="0.15">
      <c r="A12" s="367"/>
      <c r="B12" s="368"/>
      <c r="C12" s="404"/>
      <c r="D12" s="405"/>
      <c r="E12" s="406"/>
      <c r="F12" s="407" t="s">
        <v>117</v>
      </c>
      <c r="G12" s="408" t="s">
        <v>22</v>
      </c>
      <c r="H12" s="409" t="s">
        <v>99</v>
      </c>
      <c r="I12" s="367" t="s">
        <v>99</v>
      </c>
      <c r="J12" s="367" t="s">
        <v>99</v>
      </c>
      <c r="K12" s="455" t="s">
        <v>97</v>
      </c>
      <c r="L12" s="455" t="s">
        <v>97</v>
      </c>
      <c r="M12" s="386" t="s">
        <v>99</v>
      </c>
      <c r="N12" s="375" t="s">
        <v>99</v>
      </c>
      <c r="O12" s="367" t="s">
        <v>99</v>
      </c>
      <c r="P12" s="367" t="s">
        <v>99</v>
      </c>
      <c r="Q12" s="455" t="s">
        <v>243</v>
      </c>
      <c r="R12" s="367" t="s">
        <v>99</v>
      </c>
      <c r="S12" s="455" t="s">
        <v>97</v>
      </c>
      <c r="T12" s="386" t="s">
        <v>99</v>
      </c>
      <c r="U12" s="367" t="s">
        <v>99</v>
      </c>
      <c r="V12" s="367" t="s">
        <v>99</v>
      </c>
      <c r="W12" s="367" t="s">
        <v>99</v>
      </c>
      <c r="X12" s="375" t="s">
        <v>99</v>
      </c>
      <c r="Y12" s="367" t="s">
        <v>99</v>
      </c>
      <c r="Z12" s="455" t="s">
        <v>234</v>
      </c>
      <c r="AA12" s="455" t="s">
        <v>97</v>
      </c>
      <c r="AB12" s="455" t="s">
        <v>97</v>
      </c>
      <c r="AC12" s="367" t="s">
        <v>99</v>
      </c>
      <c r="AD12" s="367" t="s">
        <v>99</v>
      </c>
      <c r="AE12" s="367" t="s">
        <v>99</v>
      </c>
      <c r="AF12" s="375" t="s">
        <v>99</v>
      </c>
      <c r="AG12" s="455" t="s">
        <v>97</v>
      </c>
      <c r="AH12" s="386" t="s">
        <v>99</v>
      </c>
      <c r="AI12" s="367" t="s">
        <v>99</v>
      </c>
      <c r="AJ12" s="455" t="s">
        <v>234</v>
      </c>
      <c r="AK12" s="455" t="s">
        <v>97</v>
      </c>
      <c r="AL12" s="387" t="s">
        <v>99</v>
      </c>
      <c r="AM12" s="379">
        <f t="shared" si="18"/>
        <v>0</v>
      </c>
      <c r="AN12" s="367">
        <f t="shared" si="5"/>
        <v>21</v>
      </c>
      <c r="AO12" s="367">
        <f t="shared" si="6"/>
        <v>10</v>
      </c>
      <c r="AP12" s="367">
        <f t="shared" si="0"/>
        <v>21</v>
      </c>
      <c r="AQ12" s="367">
        <f t="shared" si="7"/>
        <v>0</v>
      </c>
      <c r="AR12" s="367">
        <f t="shared" si="8"/>
        <v>0</v>
      </c>
      <c r="AS12" s="367">
        <f t="shared" si="1"/>
        <v>0</v>
      </c>
      <c r="AT12" s="367">
        <f t="shared" si="2"/>
        <v>0</v>
      </c>
      <c r="AU12" s="367">
        <f t="shared" si="3"/>
        <v>0</v>
      </c>
      <c r="AV12" s="367">
        <f t="shared" si="9"/>
        <v>0</v>
      </c>
      <c r="AW12" s="367">
        <f t="shared" si="10"/>
        <v>0</v>
      </c>
      <c r="AX12" s="367">
        <f t="shared" si="11"/>
        <v>0</v>
      </c>
      <c r="AY12" s="367">
        <f t="shared" si="12"/>
        <v>0</v>
      </c>
      <c r="AZ12" s="367">
        <f t="shared" si="13"/>
        <v>0</v>
      </c>
      <c r="BA12" s="367">
        <f t="shared" si="14"/>
        <v>0</v>
      </c>
      <c r="BB12" s="367">
        <f t="shared" si="15"/>
        <v>0</v>
      </c>
      <c r="BC12" s="367">
        <f t="shared" si="16"/>
        <v>0</v>
      </c>
      <c r="BD12" s="373">
        <f t="shared" si="19"/>
        <v>0</v>
      </c>
      <c r="BE12" s="380">
        <f t="shared" si="17"/>
        <v>0</v>
      </c>
    </row>
    <row r="13" spans="1:263" ht="17.25" x14ac:dyDescent="0.15">
      <c r="A13" s="367"/>
      <c r="B13" s="368"/>
      <c r="C13" s="381"/>
      <c r="D13" s="382"/>
      <c r="E13" s="383"/>
      <c r="F13" s="391" t="s">
        <v>241</v>
      </c>
      <c r="G13" s="410" t="s">
        <v>22</v>
      </c>
      <c r="H13" s="379" t="s">
        <v>99</v>
      </c>
      <c r="I13" s="367" t="s">
        <v>99</v>
      </c>
      <c r="J13" s="367" t="s">
        <v>99</v>
      </c>
      <c r="K13" s="367" t="s">
        <v>99</v>
      </c>
      <c r="L13" s="386" t="s">
        <v>99</v>
      </c>
      <c r="M13" s="455" t="s">
        <v>242</v>
      </c>
      <c r="N13" s="367" t="s">
        <v>99</v>
      </c>
      <c r="O13" s="367" t="s">
        <v>99</v>
      </c>
      <c r="P13" s="367" t="s">
        <v>99</v>
      </c>
      <c r="Q13" s="367" t="s">
        <v>99</v>
      </c>
      <c r="R13" s="367" t="s">
        <v>99</v>
      </c>
      <c r="S13" s="386" t="s">
        <v>99</v>
      </c>
      <c r="T13" s="386" t="s">
        <v>99</v>
      </c>
      <c r="U13" s="367" t="s">
        <v>99</v>
      </c>
      <c r="V13" s="367" t="s">
        <v>99</v>
      </c>
      <c r="W13" s="367" t="s">
        <v>99</v>
      </c>
      <c r="X13" s="367" t="s">
        <v>99</v>
      </c>
      <c r="Y13" s="367" t="s">
        <v>99</v>
      </c>
      <c r="Z13" s="386" t="s">
        <v>99</v>
      </c>
      <c r="AA13" s="386" t="s">
        <v>99</v>
      </c>
      <c r="AB13" s="367" t="s">
        <v>99</v>
      </c>
      <c r="AC13" s="367" t="s">
        <v>99</v>
      </c>
      <c r="AD13" s="367" t="s">
        <v>99</v>
      </c>
      <c r="AE13" s="367" t="s">
        <v>99</v>
      </c>
      <c r="AF13" s="367" t="s">
        <v>99</v>
      </c>
      <c r="AG13" s="386" t="s">
        <v>99</v>
      </c>
      <c r="AH13" s="386" t="s">
        <v>99</v>
      </c>
      <c r="AI13" s="367" t="s">
        <v>99</v>
      </c>
      <c r="AJ13" s="367" t="s">
        <v>99</v>
      </c>
      <c r="AK13" s="367" t="s">
        <v>99</v>
      </c>
      <c r="AL13" s="387" t="s">
        <v>99</v>
      </c>
      <c r="AM13" s="379">
        <f t="shared" si="18"/>
        <v>0</v>
      </c>
      <c r="AN13" s="367">
        <f t="shared" si="5"/>
        <v>30</v>
      </c>
      <c r="AO13" s="367">
        <f t="shared" si="6"/>
        <v>1</v>
      </c>
      <c r="AP13" s="367">
        <f t="shared" si="0"/>
        <v>30</v>
      </c>
      <c r="AQ13" s="367">
        <f t="shared" si="7"/>
        <v>0</v>
      </c>
      <c r="AR13" s="367">
        <f t="shared" si="8"/>
        <v>0</v>
      </c>
      <c r="AS13" s="367">
        <f t="shared" si="1"/>
        <v>0</v>
      </c>
      <c r="AT13" s="367">
        <f t="shared" si="2"/>
        <v>0</v>
      </c>
      <c r="AU13" s="367">
        <f t="shared" si="3"/>
        <v>0</v>
      </c>
      <c r="AV13" s="367">
        <f t="shared" si="9"/>
        <v>0</v>
      </c>
      <c r="AW13" s="367">
        <f t="shared" si="10"/>
        <v>0</v>
      </c>
      <c r="AX13" s="367">
        <f t="shared" si="11"/>
        <v>0</v>
      </c>
      <c r="AY13" s="367">
        <f t="shared" si="12"/>
        <v>0</v>
      </c>
      <c r="AZ13" s="367">
        <f t="shared" si="13"/>
        <v>0</v>
      </c>
      <c r="BA13" s="367">
        <f t="shared" si="14"/>
        <v>0</v>
      </c>
      <c r="BB13" s="367">
        <f t="shared" si="15"/>
        <v>0</v>
      </c>
      <c r="BC13" s="367">
        <f t="shared" si="16"/>
        <v>0</v>
      </c>
      <c r="BD13" s="373">
        <f t="shared" si="19"/>
        <v>0</v>
      </c>
      <c r="BE13" s="380">
        <f t="shared" si="17"/>
        <v>0</v>
      </c>
    </row>
    <row r="14" spans="1:263" ht="18" thickBot="1" x14ac:dyDescent="0.2">
      <c r="A14" s="367"/>
      <c r="B14" s="368"/>
      <c r="C14" s="404"/>
      <c r="D14" s="405"/>
      <c r="E14" s="406"/>
      <c r="F14" s="407" t="s">
        <v>228</v>
      </c>
      <c r="G14" s="408" t="s">
        <v>22</v>
      </c>
      <c r="H14" s="471" t="s">
        <v>99</v>
      </c>
      <c r="I14" s="472" t="s">
        <v>99</v>
      </c>
      <c r="J14" s="472" t="s">
        <v>99</v>
      </c>
      <c r="K14" s="472" t="s">
        <v>99</v>
      </c>
      <c r="L14" s="473" t="s">
        <v>99</v>
      </c>
      <c r="M14" s="473" t="s">
        <v>99</v>
      </c>
      <c r="N14" s="472" t="s">
        <v>99</v>
      </c>
      <c r="O14" s="472" t="s">
        <v>99</v>
      </c>
      <c r="P14" s="472" t="s">
        <v>99</v>
      </c>
      <c r="Q14" s="472" t="s">
        <v>99</v>
      </c>
      <c r="R14" s="472" t="s">
        <v>99</v>
      </c>
      <c r="S14" s="473" t="s">
        <v>99</v>
      </c>
      <c r="T14" s="473" t="s">
        <v>99</v>
      </c>
      <c r="U14" s="472" t="s">
        <v>99</v>
      </c>
      <c r="V14" s="472" t="s">
        <v>99</v>
      </c>
      <c r="W14" s="472" t="s">
        <v>99</v>
      </c>
      <c r="X14" s="472" t="s">
        <v>99</v>
      </c>
      <c r="Y14" s="472" t="s">
        <v>99</v>
      </c>
      <c r="Z14" s="473" t="s">
        <v>99</v>
      </c>
      <c r="AA14" s="473" t="s">
        <v>99</v>
      </c>
      <c r="AB14" s="472" t="s">
        <v>99</v>
      </c>
      <c r="AC14" s="472" t="s">
        <v>99</v>
      </c>
      <c r="AD14" s="472" t="s">
        <v>99</v>
      </c>
      <c r="AE14" s="472" t="s">
        <v>99</v>
      </c>
      <c r="AF14" s="472" t="s">
        <v>99</v>
      </c>
      <c r="AG14" s="473" t="s">
        <v>99</v>
      </c>
      <c r="AH14" s="473" t="s">
        <v>99</v>
      </c>
      <c r="AI14" s="472" t="s">
        <v>99</v>
      </c>
      <c r="AJ14" s="472" t="s">
        <v>99</v>
      </c>
      <c r="AK14" s="472" t="s">
        <v>99</v>
      </c>
      <c r="AL14" s="474" t="s">
        <v>99</v>
      </c>
      <c r="AM14" s="379">
        <f t="shared" si="18"/>
        <v>0</v>
      </c>
      <c r="AN14" s="367">
        <f t="shared" si="5"/>
        <v>31</v>
      </c>
      <c r="AO14" s="367">
        <f t="shared" si="6"/>
        <v>0</v>
      </c>
      <c r="AP14" s="367">
        <f t="shared" si="0"/>
        <v>31</v>
      </c>
      <c r="AQ14" s="367">
        <f t="shared" si="7"/>
        <v>0</v>
      </c>
      <c r="AR14" s="367">
        <f t="shared" si="8"/>
        <v>0</v>
      </c>
      <c r="AS14" s="367">
        <f t="shared" si="1"/>
        <v>0</v>
      </c>
      <c r="AT14" s="367">
        <f t="shared" si="2"/>
        <v>0</v>
      </c>
      <c r="AU14" s="367">
        <f t="shared" si="3"/>
        <v>0</v>
      </c>
      <c r="AV14" s="367">
        <f t="shared" si="9"/>
        <v>0</v>
      </c>
      <c r="AW14" s="367">
        <f t="shared" si="10"/>
        <v>0</v>
      </c>
      <c r="AX14" s="367">
        <f t="shared" si="11"/>
        <v>0</v>
      </c>
      <c r="AY14" s="367">
        <f t="shared" si="12"/>
        <v>0</v>
      </c>
      <c r="AZ14" s="367">
        <f t="shared" si="13"/>
        <v>0</v>
      </c>
      <c r="BA14" s="367">
        <f t="shared" si="14"/>
        <v>0</v>
      </c>
      <c r="BB14" s="367">
        <f t="shared" si="15"/>
        <v>0</v>
      </c>
      <c r="BC14" s="367">
        <f t="shared" si="16"/>
        <v>0</v>
      </c>
      <c r="BD14" s="373">
        <f t="shared" si="19"/>
        <v>0</v>
      </c>
      <c r="BE14" s="380">
        <f t="shared" si="17"/>
        <v>0</v>
      </c>
    </row>
    <row r="15" spans="1:263" ht="43.5" customHeight="1" x14ac:dyDescent="0.15">
      <c r="A15" s="367">
        <v>8</v>
      </c>
      <c r="B15" s="368">
        <f t="shared" ref="B15" si="20">B13+1</f>
        <v>1</v>
      </c>
      <c r="C15" s="376" t="s">
        <v>168</v>
      </c>
      <c r="D15" s="445" t="s">
        <v>219</v>
      </c>
      <c r="E15" s="411" t="s">
        <v>172</v>
      </c>
      <c r="F15" s="412" t="s">
        <v>221</v>
      </c>
      <c r="G15" s="413" t="s">
        <v>222</v>
      </c>
      <c r="H15" s="414" t="s">
        <v>227</v>
      </c>
      <c r="I15" s="377" t="s">
        <v>227</v>
      </c>
      <c r="J15" s="463" t="s">
        <v>236</v>
      </c>
      <c r="K15" s="463" t="s">
        <v>236</v>
      </c>
      <c r="L15" s="415" t="s">
        <v>227</v>
      </c>
      <c r="M15" s="415" t="s">
        <v>227</v>
      </c>
      <c r="N15" s="463" t="s">
        <v>236</v>
      </c>
      <c r="O15" s="463" t="s">
        <v>236</v>
      </c>
      <c r="P15" s="377" t="s">
        <v>227</v>
      </c>
      <c r="Q15" s="463" t="s">
        <v>236</v>
      </c>
      <c r="R15" s="463" t="s">
        <v>236</v>
      </c>
      <c r="S15" s="415" t="s">
        <v>227</v>
      </c>
      <c r="T15" s="415" t="s">
        <v>227</v>
      </c>
      <c r="U15" s="463" t="s">
        <v>236</v>
      </c>
      <c r="V15" s="463" t="s">
        <v>236</v>
      </c>
      <c r="W15" s="377" t="s">
        <v>227</v>
      </c>
      <c r="X15" s="463" t="s">
        <v>236</v>
      </c>
      <c r="Y15" s="463" t="s">
        <v>236</v>
      </c>
      <c r="Z15" s="415" t="s">
        <v>227</v>
      </c>
      <c r="AA15" s="415" t="s">
        <v>227</v>
      </c>
      <c r="AB15" s="463" t="s">
        <v>236</v>
      </c>
      <c r="AC15" s="463" t="s">
        <v>236</v>
      </c>
      <c r="AD15" s="377" t="s">
        <v>227</v>
      </c>
      <c r="AE15" s="463" t="s">
        <v>236</v>
      </c>
      <c r="AF15" s="463" t="s">
        <v>236</v>
      </c>
      <c r="AG15" s="415" t="s">
        <v>227</v>
      </c>
      <c r="AH15" s="415" t="s">
        <v>227</v>
      </c>
      <c r="AI15" s="377" t="s">
        <v>227</v>
      </c>
      <c r="AJ15" s="377" t="s">
        <v>227</v>
      </c>
      <c r="AK15" s="377" t="s">
        <v>227</v>
      </c>
      <c r="AL15" s="454" t="s">
        <v>227</v>
      </c>
      <c r="AM15" s="470">
        <f t="shared" si="18"/>
        <v>17</v>
      </c>
      <c r="AN15" s="367">
        <f t="shared" si="5"/>
        <v>0</v>
      </c>
      <c r="AO15" s="367">
        <f t="shared" si="6"/>
        <v>14</v>
      </c>
      <c r="AP15" s="367">
        <f t="shared" si="0"/>
        <v>0</v>
      </c>
      <c r="AQ15" s="367">
        <f t="shared" si="7"/>
        <v>0</v>
      </c>
      <c r="AR15" s="367">
        <f t="shared" si="8"/>
        <v>0</v>
      </c>
      <c r="AS15" s="367">
        <f t="shared" si="1"/>
        <v>0</v>
      </c>
      <c r="AT15" s="367">
        <f t="shared" si="2"/>
        <v>0</v>
      </c>
      <c r="AU15" s="367">
        <f t="shared" si="3"/>
        <v>0</v>
      </c>
      <c r="AV15" s="367">
        <f t="shared" si="9"/>
        <v>0</v>
      </c>
      <c r="AW15" s="367">
        <f t="shared" si="10"/>
        <v>0</v>
      </c>
      <c r="AX15" s="367">
        <f t="shared" si="11"/>
        <v>0</v>
      </c>
      <c r="AY15" s="367">
        <f t="shared" si="12"/>
        <v>0</v>
      </c>
      <c r="AZ15" s="367">
        <f t="shared" si="13"/>
        <v>0</v>
      </c>
      <c r="BA15" s="367">
        <f t="shared" si="14"/>
        <v>0</v>
      </c>
      <c r="BB15" s="367">
        <f t="shared" si="15"/>
        <v>0</v>
      </c>
      <c r="BC15" s="367">
        <f t="shared" si="16"/>
        <v>0</v>
      </c>
      <c r="BD15" s="373">
        <f t="shared" si="19"/>
        <v>0</v>
      </c>
      <c r="BE15" s="380">
        <f>BD15*1300</f>
        <v>0</v>
      </c>
      <c r="BF15" s="416"/>
    </row>
    <row r="16" spans="1:263" ht="43.5" customHeight="1" x14ac:dyDescent="0.15">
      <c r="A16" s="367">
        <f t="shared" ref="A16:B18" si="21">A15+1</f>
        <v>9</v>
      </c>
      <c r="B16" s="368">
        <f>B15+1</f>
        <v>2</v>
      </c>
      <c r="C16" s="381" t="s">
        <v>168</v>
      </c>
      <c r="D16" s="417" t="s">
        <v>46</v>
      </c>
      <c r="E16" s="418" t="s">
        <v>172</v>
      </c>
      <c r="F16" s="419" t="s">
        <v>171</v>
      </c>
      <c r="G16" s="420" t="s">
        <v>225</v>
      </c>
      <c r="H16" s="464" t="s">
        <v>237</v>
      </c>
      <c r="I16" s="465" t="s">
        <v>237</v>
      </c>
      <c r="J16" s="465" t="s">
        <v>237</v>
      </c>
      <c r="K16" s="465" t="s">
        <v>237</v>
      </c>
      <c r="L16" s="393" t="s">
        <v>26</v>
      </c>
      <c r="M16" s="393" t="s">
        <v>26</v>
      </c>
      <c r="N16" s="390" t="s">
        <v>26</v>
      </c>
      <c r="O16" s="465" t="s">
        <v>237</v>
      </c>
      <c r="P16" s="465" t="s">
        <v>237</v>
      </c>
      <c r="Q16" s="465" t="s">
        <v>237</v>
      </c>
      <c r="R16" s="465" t="s">
        <v>237</v>
      </c>
      <c r="S16" s="393" t="s">
        <v>26</v>
      </c>
      <c r="T16" s="393" t="s">
        <v>26</v>
      </c>
      <c r="U16" s="390" t="s">
        <v>26</v>
      </c>
      <c r="V16" s="465" t="s">
        <v>237</v>
      </c>
      <c r="W16" s="465" t="s">
        <v>237</v>
      </c>
      <c r="X16" s="465" t="s">
        <v>237</v>
      </c>
      <c r="Y16" s="465" t="s">
        <v>237</v>
      </c>
      <c r="Z16" s="393" t="s">
        <v>26</v>
      </c>
      <c r="AA16" s="393" t="s">
        <v>26</v>
      </c>
      <c r="AB16" s="390" t="s">
        <v>26</v>
      </c>
      <c r="AC16" s="465" t="s">
        <v>237</v>
      </c>
      <c r="AD16" s="465" t="s">
        <v>237</v>
      </c>
      <c r="AE16" s="465" t="s">
        <v>237</v>
      </c>
      <c r="AF16" s="465" t="s">
        <v>237</v>
      </c>
      <c r="AG16" s="393" t="s">
        <v>26</v>
      </c>
      <c r="AH16" s="393" t="s">
        <v>26</v>
      </c>
      <c r="AI16" s="390" t="s">
        <v>26</v>
      </c>
      <c r="AJ16" s="465" t="s">
        <v>237</v>
      </c>
      <c r="AK16" s="465" t="s">
        <v>237</v>
      </c>
      <c r="AL16" s="477" t="s">
        <v>26</v>
      </c>
      <c r="AM16" s="470">
        <f t="shared" si="18"/>
        <v>13</v>
      </c>
      <c r="AN16" s="367">
        <f t="shared" si="5"/>
        <v>0</v>
      </c>
      <c r="AO16" s="367">
        <f>AL$4-AM16-AN16</f>
        <v>18</v>
      </c>
      <c r="AP16" s="367">
        <f t="shared" si="0"/>
        <v>0</v>
      </c>
      <c r="AQ16" s="367">
        <f t="shared" si="7"/>
        <v>0</v>
      </c>
      <c r="AR16" s="367">
        <f t="shared" si="8"/>
        <v>0</v>
      </c>
      <c r="AS16" s="367">
        <f t="shared" si="1"/>
        <v>0</v>
      </c>
      <c r="AT16" s="367">
        <f t="shared" si="2"/>
        <v>0</v>
      </c>
      <c r="AU16" s="367">
        <f t="shared" si="3"/>
        <v>0</v>
      </c>
      <c r="AV16" s="367">
        <f t="shared" si="9"/>
        <v>0</v>
      </c>
      <c r="AW16" s="367">
        <f t="shared" si="10"/>
        <v>0</v>
      </c>
      <c r="AX16" s="367">
        <f t="shared" si="11"/>
        <v>0</v>
      </c>
      <c r="AY16" s="367">
        <f t="shared" si="12"/>
        <v>0</v>
      </c>
      <c r="AZ16" s="367">
        <f t="shared" si="13"/>
        <v>0</v>
      </c>
      <c r="BA16" s="367">
        <f t="shared" si="14"/>
        <v>0</v>
      </c>
      <c r="BB16" s="367">
        <f t="shared" si="15"/>
        <v>0</v>
      </c>
      <c r="BC16" s="367">
        <f t="shared" si="16"/>
        <v>0</v>
      </c>
      <c r="BD16" s="373">
        <f>(AQ16*$AQ$4)+(AR16*$AR$4)+(AS16*$AS$4)+(AT16*$AT$4)+(AU16*$AU$4)+(AV16*$AV$4)+(AW16*$AW$4)+(AX16*$AX$4)+(AY16*$AY$4)+(AZ16*$AZ$4)+(BA16*$BA$4)</f>
        <v>0</v>
      </c>
      <c r="BE16" s="380">
        <f>BD16*1000</f>
        <v>0</v>
      </c>
      <c r="BF16" s="416"/>
    </row>
    <row r="17" spans="1:57" ht="43.5" customHeight="1" x14ac:dyDescent="0.15">
      <c r="A17" s="367">
        <f t="shared" si="21"/>
        <v>10</v>
      </c>
      <c r="B17" s="368">
        <f t="shared" si="21"/>
        <v>3</v>
      </c>
      <c r="C17" s="381" t="s">
        <v>168</v>
      </c>
      <c r="D17" s="417" t="s">
        <v>74</v>
      </c>
      <c r="E17" s="418" t="s">
        <v>172</v>
      </c>
      <c r="F17" s="419" t="s">
        <v>171</v>
      </c>
      <c r="G17" s="420" t="s">
        <v>224</v>
      </c>
      <c r="H17" s="464" t="s">
        <v>238</v>
      </c>
      <c r="I17" s="465" t="s">
        <v>239</v>
      </c>
      <c r="J17" s="465" t="s">
        <v>238</v>
      </c>
      <c r="K17" s="390" t="s">
        <v>26</v>
      </c>
      <c r="L17" s="467" t="s">
        <v>240</v>
      </c>
      <c r="M17" s="393" t="s">
        <v>26</v>
      </c>
      <c r="N17" s="390" t="s">
        <v>26</v>
      </c>
      <c r="O17" s="465" t="s">
        <v>238</v>
      </c>
      <c r="P17" s="465" t="s">
        <v>239</v>
      </c>
      <c r="Q17" s="465" t="s">
        <v>238</v>
      </c>
      <c r="R17" s="390" t="s">
        <v>26</v>
      </c>
      <c r="S17" s="467" t="s">
        <v>240</v>
      </c>
      <c r="T17" s="393" t="s">
        <v>26</v>
      </c>
      <c r="U17" s="390" t="s">
        <v>26</v>
      </c>
      <c r="V17" s="465" t="s">
        <v>238</v>
      </c>
      <c r="W17" s="465" t="s">
        <v>239</v>
      </c>
      <c r="X17" s="465" t="s">
        <v>238</v>
      </c>
      <c r="Y17" s="390" t="s">
        <v>26</v>
      </c>
      <c r="Z17" s="467" t="s">
        <v>240</v>
      </c>
      <c r="AA17" s="393" t="s">
        <v>26</v>
      </c>
      <c r="AB17" s="390" t="s">
        <v>26</v>
      </c>
      <c r="AC17" s="465" t="s">
        <v>238</v>
      </c>
      <c r="AD17" s="465" t="s">
        <v>239</v>
      </c>
      <c r="AE17" s="465" t="s">
        <v>238</v>
      </c>
      <c r="AF17" s="390" t="s">
        <v>26</v>
      </c>
      <c r="AG17" s="467" t="s">
        <v>240</v>
      </c>
      <c r="AH17" s="393" t="s">
        <v>26</v>
      </c>
      <c r="AI17" s="390" t="s">
        <v>26</v>
      </c>
      <c r="AJ17" s="465" t="s">
        <v>238</v>
      </c>
      <c r="AK17" s="465" t="s">
        <v>239</v>
      </c>
      <c r="AL17" s="466" t="s">
        <v>238</v>
      </c>
      <c r="AM17" s="470">
        <f t="shared" si="18"/>
        <v>12</v>
      </c>
      <c r="AN17" s="367">
        <f t="shared" si="5"/>
        <v>0</v>
      </c>
      <c r="AO17" s="367">
        <f t="shared" si="6"/>
        <v>19</v>
      </c>
      <c r="AP17" s="367">
        <f t="shared" si="0"/>
        <v>0</v>
      </c>
      <c r="AQ17" s="367">
        <f t="shared" si="7"/>
        <v>0</v>
      </c>
      <c r="AR17" s="367">
        <f t="shared" si="8"/>
        <v>0</v>
      </c>
      <c r="AS17" s="367">
        <f t="shared" si="1"/>
        <v>0</v>
      </c>
      <c r="AT17" s="367">
        <f t="shared" si="2"/>
        <v>0</v>
      </c>
      <c r="AU17" s="367">
        <f t="shared" si="3"/>
        <v>0</v>
      </c>
      <c r="AV17" s="367">
        <f t="shared" si="9"/>
        <v>0</v>
      </c>
      <c r="AW17" s="367">
        <f t="shared" si="10"/>
        <v>0</v>
      </c>
      <c r="AX17" s="367">
        <f t="shared" si="11"/>
        <v>0</v>
      </c>
      <c r="AY17" s="367">
        <f t="shared" si="12"/>
        <v>0</v>
      </c>
      <c r="AZ17" s="367">
        <f t="shared" si="13"/>
        <v>0</v>
      </c>
      <c r="BA17" s="367">
        <f t="shared" si="14"/>
        <v>0</v>
      </c>
      <c r="BB17" s="367">
        <f t="shared" si="15"/>
        <v>0</v>
      </c>
      <c r="BC17" s="367">
        <f t="shared" si="16"/>
        <v>0</v>
      </c>
      <c r="BD17" s="373">
        <f>(AQ17*$AQ$4)+(AR17*$AR$4)+(AS17*$AS$4)+(AT17*$AT$4)+(AU17*$AU$4)+(AV17*$AV$4)+(AW17*$AW$4)+(AX17*$AX$4)+(AY17*$AY$4)+(AZ17*$AZ$4)+(BA17*$BA$4)</f>
        <v>0</v>
      </c>
      <c r="BE17" s="380">
        <f>BD17*1000</f>
        <v>0</v>
      </c>
    </row>
    <row r="18" spans="1:57" ht="43.5" customHeight="1" thickBot="1" x14ac:dyDescent="0.2">
      <c r="A18" s="367">
        <f t="shared" si="21"/>
        <v>11</v>
      </c>
      <c r="B18" s="368">
        <f t="shared" si="21"/>
        <v>4</v>
      </c>
      <c r="C18" s="381" t="s">
        <v>168</v>
      </c>
      <c r="D18" s="421" t="s">
        <v>220</v>
      </c>
      <c r="E18" s="418" t="s">
        <v>172</v>
      </c>
      <c r="F18" s="419" t="s">
        <v>173</v>
      </c>
      <c r="G18" s="420" t="s">
        <v>223</v>
      </c>
      <c r="H18" s="422" t="s">
        <v>26</v>
      </c>
      <c r="I18" s="423" t="s">
        <v>26</v>
      </c>
      <c r="J18" s="423" t="s">
        <v>26</v>
      </c>
      <c r="K18" s="423" t="s">
        <v>26</v>
      </c>
      <c r="L18" s="424" t="s">
        <v>26</v>
      </c>
      <c r="M18" s="424" t="s">
        <v>26</v>
      </c>
      <c r="N18" s="423" t="s">
        <v>26</v>
      </c>
      <c r="O18" s="423" t="s">
        <v>26</v>
      </c>
      <c r="P18" s="423" t="s">
        <v>26</v>
      </c>
      <c r="Q18" s="423" t="s">
        <v>26</v>
      </c>
      <c r="R18" s="423" t="s">
        <v>26</v>
      </c>
      <c r="S18" s="468" t="s">
        <v>240</v>
      </c>
      <c r="T18" s="424" t="s">
        <v>26</v>
      </c>
      <c r="U18" s="423" t="s">
        <v>26</v>
      </c>
      <c r="V18" s="423" t="s">
        <v>26</v>
      </c>
      <c r="W18" s="423" t="s">
        <v>26</v>
      </c>
      <c r="X18" s="423" t="s">
        <v>26</v>
      </c>
      <c r="Y18" s="423" t="s">
        <v>26</v>
      </c>
      <c r="Z18" s="424" t="s">
        <v>26</v>
      </c>
      <c r="AA18" s="424" t="s">
        <v>26</v>
      </c>
      <c r="AB18" s="469" t="s">
        <v>240</v>
      </c>
      <c r="AC18" s="423" t="s">
        <v>26</v>
      </c>
      <c r="AD18" s="423" t="s">
        <v>26</v>
      </c>
      <c r="AE18" s="423" t="s">
        <v>26</v>
      </c>
      <c r="AF18" s="423" t="s">
        <v>26</v>
      </c>
      <c r="AG18" s="468" t="s">
        <v>240</v>
      </c>
      <c r="AH18" s="468" t="s">
        <v>240</v>
      </c>
      <c r="AI18" s="469" t="s">
        <v>240</v>
      </c>
      <c r="AJ18" s="423" t="s">
        <v>26</v>
      </c>
      <c r="AK18" s="423" t="s">
        <v>26</v>
      </c>
      <c r="AL18" s="447" t="s">
        <v>26</v>
      </c>
      <c r="AM18" s="470">
        <f t="shared" si="18"/>
        <v>26</v>
      </c>
      <c r="AN18" s="367">
        <f t="shared" si="5"/>
        <v>0</v>
      </c>
      <c r="AO18" s="367">
        <f t="shared" si="6"/>
        <v>5</v>
      </c>
      <c r="AP18" s="367">
        <f t="shared" si="0"/>
        <v>0</v>
      </c>
      <c r="AQ18" s="367">
        <f t="shared" si="7"/>
        <v>0</v>
      </c>
      <c r="AR18" s="367">
        <f t="shared" si="8"/>
        <v>0</v>
      </c>
      <c r="AS18" s="367">
        <f t="shared" si="1"/>
        <v>0</v>
      </c>
      <c r="AT18" s="367">
        <f t="shared" si="2"/>
        <v>0</v>
      </c>
      <c r="AU18" s="367">
        <f t="shared" si="3"/>
        <v>0</v>
      </c>
      <c r="AV18" s="367">
        <f t="shared" si="9"/>
        <v>0</v>
      </c>
      <c r="AW18" s="367">
        <f t="shared" si="10"/>
        <v>0</v>
      </c>
      <c r="AX18" s="367">
        <f t="shared" si="11"/>
        <v>0</v>
      </c>
      <c r="AY18" s="367">
        <f t="shared" si="12"/>
        <v>0</v>
      </c>
      <c r="AZ18" s="367">
        <f t="shared" si="13"/>
        <v>0</v>
      </c>
      <c r="BA18" s="367">
        <f t="shared" si="14"/>
        <v>0</v>
      </c>
      <c r="BB18" s="367">
        <f t="shared" si="15"/>
        <v>0</v>
      </c>
      <c r="BC18" s="367">
        <f t="shared" si="16"/>
        <v>0</v>
      </c>
      <c r="BD18" s="373">
        <f t="shared" si="19"/>
        <v>0</v>
      </c>
      <c r="BE18" s="380">
        <f t="shared" si="17"/>
        <v>0</v>
      </c>
    </row>
    <row r="19" spans="1:57" ht="14.25" thickBot="1" x14ac:dyDescent="0.2">
      <c r="A19" s="372"/>
      <c r="B19" s="372"/>
      <c r="C19" s="425"/>
      <c r="D19" s="426"/>
      <c r="E19" s="427"/>
      <c r="F19" s="427"/>
      <c r="G19" s="427"/>
      <c r="H19" s="428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30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E19" s="431">
        <f>SUM(BE15:BE18)</f>
        <v>0</v>
      </c>
    </row>
    <row r="20" spans="1:57" x14ac:dyDescent="0.15">
      <c r="A20" s="372"/>
      <c r="B20" s="372"/>
      <c r="C20" s="666" t="s">
        <v>235</v>
      </c>
      <c r="D20" s="670" t="s">
        <v>175</v>
      </c>
      <c r="E20" s="670"/>
      <c r="F20" s="670"/>
      <c r="G20" s="670"/>
      <c r="H20" s="370">
        <f>COUNTIF(H6:H18,"休")</f>
        <v>2</v>
      </c>
      <c r="I20" s="370">
        <f t="shared" ref="I20:AL20" si="22">COUNTIF(I6:I18,"休")</f>
        <v>3</v>
      </c>
      <c r="J20" s="370">
        <f t="shared" si="22"/>
        <v>2</v>
      </c>
      <c r="K20" s="370">
        <f t="shared" si="22"/>
        <v>3</v>
      </c>
      <c r="L20" s="370">
        <f t="shared" si="22"/>
        <v>3</v>
      </c>
      <c r="M20" s="370">
        <f t="shared" si="22"/>
        <v>4</v>
      </c>
      <c r="N20" s="370">
        <f t="shared" si="22"/>
        <v>3</v>
      </c>
      <c r="O20" s="370">
        <f t="shared" si="22"/>
        <v>2</v>
      </c>
      <c r="P20" s="370">
        <f t="shared" si="22"/>
        <v>3</v>
      </c>
      <c r="Q20" s="370">
        <f t="shared" si="22"/>
        <v>2</v>
      </c>
      <c r="R20" s="370">
        <f t="shared" si="22"/>
        <v>2</v>
      </c>
      <c r="S20" s="370">
        <f t="shared" si="22"/>
        <v>3</v>
      </c>
      <c r="T20" s="370">
        <f t="shared" si="22"/>
        <v>4</v>
      </c>
      <c r="U20" s="370">
        <f t="shared" si="22"/>
        <v>4</v>
      </c>
      <c r="V20" s="370">
        <f t="shared" si="22"/>
        <v>1</v>
      </c>
      <c r="W20" s="370">
        <f t="shared" si="22"/>
        <v>3</v>
      </c>
      <c r="X20" s="370">
        <f t="shared" si="22"/>
        <v>2</v>
      </c>
      <c r="Y20" s="370">
        <f t="shared" si="22"/>
        <v>2</v>
      </c>
      <c r="Z20" s="370">
        <f t="shared" si="22"/>
        <v>3</v>
      </c>
      <c r="AA20" s="370">
        <f t="shared" si="22"/>
        <v>4</v>
      </c>
      <c r="AB20" s="370">
        <f t="shared" si="22"/>
        <v>3</v>
      </c>
      <c r="AC20" s="370">
        <f t="shared" si="22"/>
        <v>2</v>
      </c>
      <c r="AD20" s="370">
        <f t="shared" si="22"/>
        <v>3</v>
      </c>
      <c r="AE20" s="370">
        <f t="shared" si="22"/>
        <v>1</v>
      </c>
      <c r="AF20" s="370">
        <f t="shared" si="22"/>
        <v>3</v>
      </c>
      <c r="AG20" s="370">
        <f t="shared" si="22"/>
        <v>2</v>
      </c>
      <c r="AH20" s="370">
        <f t="shared" si="22"/>
        <v>3</v>
      </c>
      <c r="AI20" s="370">
        <f t="shared" si="22"/>
        <v>4</v>
      </c>
      <c r="AJ20" s="370">
        <f t="shared" si="22"/>
        <v>3</v>
      </c>
      <c r="AK20" s="370">
        <f t="shared" si="22"/>
        <v>3</v>
      </c>
      <c r="AL20" s="370">
        <f t="shared" si="22"/>
        <v>4</v>
      </c>
      <c r="AM20" s="372"/>
      <c r="AN20" s="372"/>
      <c r="AO20" s="372"/>
      <c r="AP20" s="372"/>
      <c r="AW20" s="372"/>
      <c r="AX20" s="372"/>
      <c r="AY20" s="372"/>
      <c r="AZ20" s="372"/>
      <c r="BA20" s="372"/>
      <c r="BB20" s="372"/>
      <c r="BC20" s="372"/>
    </row>
    <row r="21" spans="1:57" x14ac:dyDescent="0.15">
      <c r="A21" s="372"/>
      <c r="B21" s="372"/>
      <c r="C21" s="667"/>
      <c r="D21" s="671" t="s">
        <v>176</v>
      </c>
      <c r="E21" s="671"/>
      <c r="F21" s="671"/>
      <c r="G21" s="671"/>
      <c r="H21" s="367">
        <f>COUNTBLANK(H6:H8)</f>
        <v>3</v>
      </c>
      <c r="I21" s="367">
        <f t="shared" ref="I21:AL21" si="23">COUNTBLANK(I6:I8)</f>
        <v>2</v>
      </c>
      <c r="J21" s="367">
        <f t="shared" si="23"/>
        <v>2</v>
      </c>
      <c r="K21" s="367">
        <f t="shared" si="23"/>
        <v>2</v>
      </c>
      <c r="L21" s="367">
        <f t="shared" si="23"/>
        <v>3</v>
      </c>
      <c r="M21" s="367">
        <f t="shared" si="23"/>
        <v>3</v>
      </c>
      <c r="N21" s="367">
        <f t="shared" si="23"/>
        <v>3</v>
      </c>
      <c r="O21" s="367">
        <f t="shared" si="23"/>
        <v>2</v>
      </c>
      <c r="P21" s="367">
        <f t="shared" si="23"/>
        <v>2</v>
      </c>
      <c r="Q21" s="367">
        <f t="shared" si="23"/>
        <v>2</v>
      </c>
      <c r="R21" s="367">
        <f t="shared" si="23"/>
        <v>3</v>
      </c>
      <c r="S21" s="367">
        <f t="shared" si="23"/>
        <v>2</v>
      </c>
      <c r="T21" s="367">
        <f t="shared" si="23"/>
        <v>3</v>
      </c>
      <c r="U21" s="367">
        <f t="shared" si="23"/>
        <v>2</v>
      </c>
      <c r="V21" s="367">
        <f t="shared" si="23"/>
        <v>3</v>
      </c>
      <c r="W21" s="367">
        <f t="shared" si="23"/>
        <v>2</v>
      </c>
      <c r="X21" s="367">
        <f t="shared" si="23"/>
        <v>2</v>
      </c>
      <c r="Y21" s="367">
        <f t="shared" si="23"/>
        <v>3</v>
      </c>
      <c r="Z21" s="367">
        <f t="shared" si="23"/>
        <v>3</v>
      </c>
      <c r="AA21" s="367">
        <f t="shared" si="23"/>
        <v>3</v>
      </c>
      <c r="AB21" s="367">
        <f t="shared" si="23"/>
        <v>2</v>
      </c>
      <c r="AC21" s="367">
        <f t="shared" si="23"/>
        <v>2</v>
      </c>
      <c r="AD21" s="367">
        <f t="shared" si="23"/>
        <v>2</v>
      </c>
      <c r="AE21" s="367">
        <f t="shared" si="23"/>
        <v>3</v>
      </c>
      <c r="AF21" s="367">
        <f t="shared" si="23"/>
        <v>2</v>
      </c>
      <c r="AG21" s="367">
        <f t="shared" si="23"/>
        <v>3</v>
      </c>
      <c r="AH21" s="367">
        <f t="shared" si="23"/>
        <v>3</v>
      </c>
      <c r="AI21" s="367">
        <f t="shared" si="23"/>
        <v>2</v>
      </c>
      <c r="AJ21" s="367">
        <f t="shared" si="23"/>
        <v>2</v>
      </c>
      <c r="AK21" s="367">
        <f t="shared" si="23"/>
        <v>2</v>
      </c>
      <c r="AL21" s="367">
        <f t="shared" si="23"/>
        <v>2</v>
      </c>
      <c r="AM21" s="372"/>
      <c r="AN21" s="372"/>
      <c r="AO21" s="372"/>
      <c r="AP21" s="372"/>
      <c r="AW21" s="372"/>
      <c r="AX21" s="372"/>
      <c r="AY21" s="372"/>
      <c r="AZ21" s="372"/>
      <c r="BA21" s="372"/>
      <c r="BB21" s="372"/>
      <c r="BC21" s="372"/>
    </row>
    <row r="22" spans="1:57" x14ac:dyDescent="0.15">
      <c r="A22" s="372"/>
      <c r="B22" s="372"/>
      <c r="C22" s="667"/>
      <c r="D22" s="671" t="s">
        <v>231</v>
      </c>
      <c r="E22" s="671"/>
      <c r="F22" s="671"/>
      <c r="G22" s="671"/>
      <c r="H22" s="375">
        <v>0</v>
      </c>
      <c r="I22" s="375">
        <v>2</v>
      </c>
      <c r="J22" s="375">
        <v>2</v>
      </c>
      <c r="K22" s="375">
        <v>2</v>
      </c>
      <c r="L22" s="375">
        <v>2</v>
      </c>
      <c r="M22" s="375">
        <v>2</v>
      </c>
      <c r="N22" s="375">
        <v>1</v>
      </c>
      <c r="O22" s="375">
        <v>0</v>
      </c>
      <c r="P22" s="375">
        <v>2</v>
      </c>
      <c r="Q22" s="375">
        <v>2</v>
      </c>
      <c r="R22" s="375">
        <v>1</v>
      </c>
      <c r="S22" s="375">
        <v>1</v>
      </c>
      <c r="T22" s="375">
        <v>1</v>
      </c>
      <c r="U22" s="375">
        <v>1</v>
      </c>
      <c r="V22" s="375">
        <v>0</v>
      </c>
      <c r="W22" s="375">
        <v>2</v>
      </c>
      <c r="X22" s="375">
        <v>1</v>
      </c>
      <c r="Y22" s="375">
        <v>1</v>
      </c>
      <c r="Z22" s="375">
        <v>2</v>
      </c>
      <c r="AA22" s="375">
        <v>1</v>
      </c>
      <c r="AB22" s="375">
        <v>1</v>
      </c>
      <c r="AC22" s="375">
        <v>1</v>
      </c>
      <c r="AD22" s="375">
        <v>2</v>
      </c>
      <c r="AE22" s="375">
        <v>1</v>
      </c>
      <c r="AF22" s="375">
        <v>1</v>
      </c>
      <c r="AG22" s="375">
        <v>1</v>
      </c>
      <c r="AH22" s="375">
        <v>1</v>
      </c>
      <c r="AI22" s="375">
        <v>1</v>
      </c>
      <c r="AJ22" s="375">
        <v>2</v>
      </c>
      <c r="AK22" s="375">
        <v>2</v>
      </c>
      <c r="AL22" s="375">
        <v>2</v>
      </c>
      <c r="AM22" s="372"/>
      <c r="AN22" s="372"/>
      <c r="AO22" s="372"/>
      <c r="AP22" s="372"/>
      <c r="AW22" s="372"/>
      <c r="AX22" s="372"/>
      <c r="AY22" s="372"/>
      <c r="AZ22" s="372"/>
      <c r="BA22" s="372"/>
      <c r="BB22" s="372"/>
      <c r="BC22" s="372"/>
    </row>
    <row r="23" spans="1:57" x14ac:dyDescent="0.15">
      <c r="A23" s="372"/>
      <c r="B23" s="372"/>
      <c r="C23" s="667"/>
      <c r="D23" s="671" t="s">
        <v>177</v>
      </c>
      <c r="E23" s="671"/>
      <c r="F23" s="671"/>
      <c r="G23" s="671"/>
      <c r="H23" s="367">
        <f>$B$18-(COUNTIF(H15:H18,"休"))</f>
        <v>2</v>
      </c>
      <c r="I23" s="367">
        <f t="shared" ref="I23:AL23" si="24">$B$18-(COUNTIF(I15:I18,"休"))</f>
        <v>2</v>
      </c>
      <c r="J23" s="367">
        <f t="shared" si="24"/>
        <v>3</v>
      </c>
      <c r="K23" s="367">
        <f t="shared" si="24"/>
        <v>2</v>
      </c>
      <c r="L23" s="367">
        <f t="shared" si="24"/>
        <v>1</v>
      </c>
      <c r="M23" s="367">
        <f t="shared" si="24"/>
        <v>0</v>
      </c>
      <c r="N23" s="367">
        <f t="shared" si="24"/>
        <v>1</v>
      </c>
      <c r="O23" s="367">
        <f t="shared" si="24"/>
        <v>3</v>
      </c>
      <c r="P23" s="367">
        <f t="shared" si="24"/>
        <v>2</v>
      </c>
      <c r="Q23" s="367">
        <f t="shared" si="24"/>
        <v>3</v>
      </c>
      <c r="R23" s="367">
        <f t="shared" si="24"/>
        <v>2</v>
      </c>
      <c r="S23" s="367">
        <f t="shared" si="24"/>
        <v>2</v>
      </c>
      <c r="T23" s="367">
        <f t="shared" si="24"/>
        <v>0</v>
      </c>
      <c r="U23" s="367">
        <f t="shared" si="24"/>
        <v>1</v>
      </c>
      <c r="V23" s="367">
        <f t="shared" si="24"/>
        <v>3</v>
      </c>
      <c r="W23" s="367">
        <f t="shared" si="24"/>
        <v>2</v>
      </c>
      <c r="X23" s="367">
        <f t="shared" si="24"/>
        <v>3</v>
      </c>
      <c r="Y23" s="367">
        <f t="shared" si="24"/>
        <v>2</v>
      </c>
      <c r="Z23" s="367">
        <f t="shared" si="24"/>
        <v>1</v>
      </c>
      <c r="AA23" s="367">
        <f t="shared" si="24"/>
        <v>0</v>
      </c>
      <c r="AB23" s="367">
        <f t="shared" si="24"/>
        <v>2</v>
      </c>
      <c r="AC23" s="367">
        <f t="shared" si="24"/>
        <v>3</v>
      </c>
      <c r="AD23" s="367">
        <f t="shared" si="24"/>
        <v>2</v>
      </c>
      <c r="AE23" s="367">
        <f t="shared" si="24"/>
        <v>3</v>
      </c>
      <c r="AF23" s="367">
        <f t="shared" si="24"/>
        <v>2</v>
      </c>
      <c r="AG23" s="367">
        <f t="shared" si="24"/>
        <v>2</v>
      </c>
      <c r="AH23" s="367">
        <f t="shared" si="24"/>
        <v>1</v>
      </c>
      <c r="AI23" s="367">
        <f t="shared" si="24"/>
        <v>1</v>
      </c>
      <c r="AJ23" s="367">
        <f t="shared" si="24"/>
        <v>2</v>
      </c>
      <c r="AK23" s="367">
        <f t="shared" si="24"/>
        <v>2</v>
      </c>
      <c r="AL23" s="367">
        <f t="shared" si="24"/>
        <v>1</v>
      </c>
      <c r="AM23" s="372"/>
      <c r="AN23" s="372"/>
      <c r="AO23" s="372"/>
      <c r="AP23" s="372"/>
      <c r="AW23" s="372"/>
      <c r="AX23" s="372"/>
      <c r="AY23" s="372"/>
      <c r="AZ23" s="372"/>
      <c r="BA23" s="372"/>
      <c r="BB23" s="372"/>
      <c r="BC23" s="372"/>
    </row>
    <row r="24" spans="1:57" x14ac:dyDescent="0.15">
      <c r="A24" s="372"/>
      <c r="B24" s="372"/>
      <c r="C24" s="667"/>
      <c r="D24" s="671" t="s">
        <v>178</v>
      </c>
      <c r="E24" s="671"/>
      <c r="F24" s="671"/>
      <c r="G24" s="671"/>
      <c r="H24" s="367">
        <f>H21+H22+H23</f>
        <v>5</v>
      </c>
      <c r="I24" s="367">
        <f t="shared" ref="I24:AL24" si="25">I21+I22+I23</f>
        <v>6</v>
      </c>
      <c r="J24" s="367">
        <f t="shared" si="25"/>
        <v>7</v>
      </c>
      <c r="K24" s="367">
        <f t="shared" si="25"/>
        <v>6</v>
      </c>
      <c r="L24" s="367">
        <f t="shared" si="25"/>
        <v>6</v>
      </c>
      <c r="M24" s="367">
        <f t="shared" si="25"/>
        <v>5</v>
      </c>
      <c r="N24" s="367">
        <f t="shared" si="25"/>
        <v>5</v>
      </c>
      <c r="O24" s="367">
        <f t="shared" si="25"/>
        <v>5</v>
      </c>
      <c r="P24" s="367">
        <f t="shared" si="25"/>
        <v>6</v>
      </c>
      <c r="Q24" s="367">
        <f t="shared" si="25"/>
        <v>7</v>
      </c>
      <c r="R24" s="367">
        <f t="shared" si="25"/>
        <v>6</v>
      </c>
      <c r="S24" s="367">
        <f t="shared" si="25"/>
        <v>5</v>
      </c>
      <c r="T24" s="367">
        <f t="shared" si="25"/>
        <v>4</v>
      </c>
      <c r="U24" s="367">
        <f t="shared" si="25"/>
        <v>4</v>
      </c>
      <c r="V24" s="367">
        <f t="shared" si="25"/>
        <v>6</v>
      </c>
      <c r="W24" s="367">
        <f t="shared" si="25"/>
        <v>6</v>
      </c>
      <c r="X24" s="367">
        <f t="shared" si="25"/>
        <v>6</v>
      </c>
      <c r="Y24" s="367">
        <f t="shared" si="25"/>
        <v>6</v>
      </c>
      <c r="Z24" s="367">
        <f t="shared" si="25"/>
        <v>6</v>
      </c>
      <c r="AA24" s="367">
        <f t="shared" si="25"/>
        <v>4</v>
      </c>
      <c r="AB24" s="367">
        <f t="shared" si="25"/>
        <v>5</v>
      </c>
      <c r="AC24" s="367">
        <f t="shared" si="25"/>
        <v>6</v>
      </c>
      <c r="AD24" s="367">
        <f t="shared" si="25"/>
        <v>6</v>
      </c>
      <c r="AE24" s="367">
        <f t="shared" si="25"/>
        <v>7</v>
      </c>
      <c r="AF24" s="367">
        <f t="shared" si="25"/>
        <v>5</v>
      </c>
      <c r="AG24" s="367">
        <f t="shared" si="25"/>
        <v>6</v>
      </c>
      <c r="AH24" s="367">
        <f t="shared" si="25"/>
        <v>5</v>
      </c>
      <c r="AI24" s="367">
        <f t="shared" si="25"/>
        <v>4</v>
      </c>
      <c r="AJ24" s="367">
        <f t="shared" si="25"/>
        <v>6</v>
      </c>
      <c r="AK24" s="367">
        <f t="shared" si="25"/>
        <v>6</v>
      </c>
      <c r="AL24" s="367">
        <f t="shared" si="25"/>
        <v>5</v>
      </c>
      <c r="AM24" s="372"/>
      <c r="AN24" s="372"/>
      <c r="AO24" s="372"/>
      <c r="AP24" s="372"/>
      <c r="AW24" s="372"/>
      <c r="AX24" s="372"/>
      <c r="AY24" s="372"/>
      <c r="AZ24" s="372"/>
      <c r="BA24" s="372"/>
      <c r="BB24" s="372"/>
      <c r="BC24" s="372"/>
    </row>
    <row r="25" spans="1:57" x14ac:dyDescent="0.15">
      <c r="A25" s="372"/>
      <c r="B25" s="372"/>
      <c r="C25" s="667"/>
      <c r="D25" s="671" t="s">
        <v>179</v>
      </c>
      <c r="E25" s="671"/>
      <c r="F25" s="671"/>
      <c r="G25" s="671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72"/>
      <c r="AN25" s="372"/>
      <c r="AO25" s="372"/>
      <c r="AP25" s="372"/>
      <c r="AW25" s="372"/>
      <c r="AX25" s="372"/>
      <c r="AY25" s="372"/>
      <c r="AZ25" s="372"/>
      <c r="BA25" s="372"/>
      <c r="BB25" s="372"/>
      <c r="BC25" s="372"/>
    </row>
    <row r="26" spans="1:57" x14ac:dyDescent="0.15">
      <c r="A26" s="372"/>
      <c r="B26" s="372"/>
      <c r="C26" s="667"/>
      <c r="D26" s="671" t="s">
        <v>180</v>
      </c>
      <c r="E26" s="671"/>
      <c r="F26" s="671"/>
      <c r="G26" s="671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72"/>
      <c r="AN26" s="372"/>
      <c r="AO26" s="372"/>
      <c r="AP26" s="372"/>
      <c r="AW26" s="372"/>
      <c r="AX26" s="372"/>
      <c r="AY26" s="372"/>
      <c r="AZ26" s="372"/>
      <c r="BA26" s="372"/>
      <c r="BB26" s="372"/>
      <c r="BC26" s="372"/>
    </row>
    <row r="27" spans="1:57" x14ac:dyDescent="0.15">
      <c r="A27" s="372"/>
      <c r="B27" s="372"/>
      <c r="C27" s="667"/>
      <c r="D27" s="671" t="s">
        <v>181</v>
      </c>
      <c r="E27" s="671"/>
      <c r="F27" s="671"/>
      <c r="G27" s="671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72"/>
      <c r="AN27" s="372"/>
      <c r="AO27" s="372"/>
      <c r="AP27" s="372"/>
      <c r="AW27" s="372"/>
      <c r="AX27" s="372"/>
      <c r="AY27" s="372"/>
      <c r="AZ27" s="372"/>
      <c r="BA27" s="372"/>
      <c r="BB27" s="372"/>
      <c r="BC27" s="372"/>
    </row>
    <row r="28" spans="1:57" x14ac:dyDescent="0.15">
      <c r="A28" s="372"/>
      <c r="B28" s="372"/>
      <c r="C28" s="667"/>
      <c r="D28" s="671" t="s">
        <v>182</v>
      </c>
      <c r="E28" s="671"/>
      <c r="F28" s="671"/>
      <c r="G28" s="671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72"/>
      <c r="AN28" s="372"/>
      <c r="AO28" s="372"/>
      <c r="AP28" s="372"/>
      <c r="AW28" s="372"/>
      <c r="AX28" s="372"/>
      <c r="AY28" s="372"/>
      <c r="AZ28" s="372"/>
      <c r="BA28" s="372"/>
      <c r="BB28" s="372"/>
      <c r="BC28" s="372"/>
    </row>
    <row r="29" spans="1:57" ht="14.25" customHeight="1" x14ac:dyDescent="0.15">
      <c r="A29" s="372"/>
      <c r="B29" s="372"/>
      <c r="C29" s="667"/>
      <c r="D29" s="373" t="s">
        <v>183</v>
      </c>
      <c r="E29" s="373"/>
      <c r="F29" s="373"/>
      <c r="G29" s="373"/>
      <c r="H29" s="367">
        <f>COUNTBLANK(H6:H14)</f>
        <v>3</v>
      </c>
      <c r="I29" s="367">
        <f t="shared" ref="I29:AL29" si="26">COUNTBLANK(I6:I14)</f>
        <v>2</v>
      </c>
      <c r="J29" s="367">
        <f t="shared" si="26"/>
        <v>2</v>
      </c>
      <c r="K29" s="367">
        <f t="shared" si="26"/>
        <v>2</v>
      </c>
      <c r="L29" s="367">
        <f t="shared" si="26"/>
        <v>3</v>
      </c>
      <c r="M29" s="367">
        <f t="shared" si="26"/>
        <v>3</v>
      </c>
      <c r="N29" s="367">
        <f t="shared" si="26"/>
        <v>3</v>
      </c>
      <c r="O29" s="367">
        <f t="shared" si="26"/>
        <v>2</v>
      </c>
      <c r="P29" s="367">
        <f t="shared" si="26"/>
        <v>2</v>
      </c>
      <c r="Q29" s="367">
        <f t="shared" si="26"/>
        <v>2</v>
      </c>
      <c r="R29" s="367">
        <f t="shared" si="26"/>
        <v>3</v>
      </c>
      <c r="S29" s="367">
        <f t="shared" si="26"/>
        <v>2</v>
      </c>
      <c r="T29" s="367">
        <f t="shared" si="26"/>
        <v>3</v>
      </c>
      <c r="U29" s="367">
        <f t="shared" si="26"/>
        <v>2</v>
      </c>
      <c r="V29" s="367">
        <f t="shared" si="26"/>
        <v>3</v>
      </c>
      <c r="W29" s="367">
        <f t="shared" si="26"/>
        <v>2</v>
      </c>
      <c r="X29" s="367">
        <f t="shared" si="26"/>
        <v>2</v>
      </c>
      <c r="Y29" s="367">
        <f t="shared" si="26"/>
        <v>3</v>
      </c>
      <c r="Z29" s="367">
        <f t="shared" si="26"/>
        <v>3</v>
      </c>
      <c r="AA29" s="367">
        <f t="shared" si="26"/>
        <v>3</v>
      </c>
      <c r="AB29" s="367">
        <f t="shared" si="26"/>
        <v>2</v>
      </c>
      <c r="AC29" s="367">
        <f t="shared" si="26"/>
        <v>2</v>
      </c>
      <c r="AD29" s="367">
        <f t="shared" si="26"/>
        <v>2</v>
      </c>
      <c r="AE29" s="367">
        <f t="shared" si="26"/>
        <v>3</v>
      </c>
      <c r="AF29" s="367">
        <f t="shared" si="26"/>
        <v>2</v>
      </c>
      <c r="AG29" s="367">
        <f t="shared" si="26"/>
        <v>3</v>
      </c>
      <c r="AH29" s="367">
        <f t="shared" si="26"/>
        <v>3</v>
      </c>
      <c r="AI29" s="367">
        <f t="shared" si="26"/>
        <v>2</v>
      </c>
      <c r="AJ29" s="367">
        <f t="shared" si="26"/>
        <v>2</v>
      </c>
      <c r="AK29" s="367">
        <f t="shared" si="26"/>
        <v>2</v>
      </c>
      <c r="AL29" s="367">
        <f t="shared" si="26"/>
        <v>2</v>
      </c>
      <c r="AM29" s="372"/>
      <c r="AN29" s="372"/>
      <c r="AO29" s="372"/>
      <c r="AP29" s="372"/>
      <c r="AQ29" s="361">
        <v>1000</v>
      </c>
      <c r="AW29" s="372"/>
      <c r="AX29" s="372"/>
      <c r="AY29" s="372"/>
      <c r="AZ29" s="372"/>
      <c r="BA29" s="372"/>
      <c r="BB29" s="372"/>
      <c r="BC29" s="372"/>
    </row>
    <row r="30" spans="1:57" ht="14.25" customHeight="1" x14ac:dyDescent="0.15">
      <c r="A30" s="372"/>
      <c r="B30" s="372"/>
      <c r="C30" s="667"/>
      <c r="D30" s="373" t="s">
        <v>184</v>
      </c>
      <c r="E30" s="373"/>
      <c r="F30" s="373"/>
      <c r="G30" s="373">
        <v>7.5</v>
      </c>
      <c r="H30" s="367">
        <f t="shared" ref="H30:AL30" si="27">COUNTIF(H6:H18,"A")</f>
        <v>0</v>
      </c>
      <c r="I30" s="367">
        <f t="shared" si="27"/>
        <v>0</v>
      </c>
      <c r="J30" s="367">
        <f t="shared" si="27"/>
        <v>0</v>
      </c>
      <c r="K30" s="367">
        <f t="shared" si="27"/>
        <v>0</v>
      </c>
      <c r="L30" s="367">
        <f t="shared" si="27"/>
        <v>0</v>
      </c>
      <c r="M30" s="367">
        <f t="shared" si="27"/>
        <v>0</v>
      </c>
      <c r="N30" s="367">
        <f t="shared" si="27"/>
        <v>0</v>
      </c>
      <c r="O30" s="367">
        <f t="shared" si="27"/>
        <v>0</v>
      </c>
      <c r="P30" s="367">
        <f t="shared" si="27"/>
        <v>0</v>
      </c>
      <c r="Q30" s="367">
        <f t="shared" si="27"/>
        <v>0</v>
      </c>
      <c r="R30" s="367">
        <f t="shared" si="27"/>
        <v>0</v>
      </c>
      <c r="S30" s="367">
        <f t="shared" si="27"/>
        <v>0</v>
      </c>
      <c r="T30" s="367">
        <f t="shared" si="27"/>
        <v>0</v>
      </c>
      <c r="U30" s="367">
        <f t="shared" si="27"/>
        <v>0</v>
      </c>
      <c r="V30" s="367">
        <f t="shared" si="27"/>
        <v>0</v>
      </c>
      <c r="W30" s="367">
        <f t="shared" si="27"/>
        <v>0</v>
      </c>
      <c r="X30" s="367">
        <f t="shared" si="27"/>
        <v>0</v>
      </c>
      <c r="Y30" s="367">
        <f t="shared" si="27"/>
        <v>0</v>
      </c>
      <c r="Z30" s="367">
        <f t="shared" si="27"/>
        <v>0</v>
      </c>
      <c r="AA30" s="367">
        <f t="shared" si="27"/>
        <v>0</v>
      </c>
      <c r="AB30" s="367">
        <f t="shared" si="27"/>
        <v>0</v>
      </c>
      <c r="AC30" s="367">
        <f t="shared" si="27"/>
        <v>0</v>
      </c>
      <c r="AD30" s="367">
        <f t="shared" si="27"/>
        <v>0</v>
      </c>
      <c r="AE30" s="367">
        <f t="shared" si="27"/>
        <v>0</v>
      </c>
      <c r="AF30" s="367">
        <f t="shared" si="27"/>
        <v>0</v>
      </c>
      <c r="AG30" s="367">
        <f t="shared" si="27"/>
        <v>0</v>
      </c>
      <c r="AH30" s="367">
        <f t="shared" si="27"/>
        <v>0</v>
      </c>
      <c r="AI30" s="367">
        <f t="shared" si="27"/>
        <v>0</v>
      </c>
      <c r="AJ30" s="367">
        <f t="shared" si="27"/>
        <v>0</v>
      </c>
      <c r="AK30" s="367">
        <f t="shared" si="27"/>
        <v>0</v>
      </c>
      <c r="AL30" s="367">
        <f t="shared" si="27"/>
        <v>0</v>
      </c>
      <c r="AM30" s="372">
        <f>SUM(H30:AL30)</f>
        <v>0</v>
      </c>
      <c r="AN30" s="372"/>
      <c r="AO30" s="372">
        <f>AM30*G30</f>
        <v>0</v>
      </c>
      <c r="AP30" s="372"/>
      <c r="AQ30" s="361">
        <f>AO30*$AQ$29</f>
        <v>0</v>
      </c>
      <c r="AW30" s="372"/>
      <c r="AX30" s="372"/>
      <c r="AY30" s="372"/>
      <c r="AZ30" s="372"/>
      <c r="BA30" s="372"/>
      <c r="BB30" s="372"/>
      <c r="BC30" s="372"/>
    </row>
    <row r="31" spans="1:57" ht="14.25" customHeight="1" x14ac:dyDescent="0.15">
      <c r="A31" s="372"/>
      <c r="B31" s="372"/>
      <c r="C31" s="667"/>
      <c r="D31" s="373" t="s">
        <v>185</v>
      </c>
      <c r="E31" s="373"/>
      <c r="F31" s="373"/>
      <c r="G31" s="373">
        <v>7</v>
      </c>
      <c r="H31" s="367">
        <f t="shared" ref="H31:AL31" si="28">COUNTIF(H6:H18,"B")</f>
        <v>0</v>
      </c>
      <c r="I31" s="367">
        <f t="shared" si="28"/>
        <v>0</v>
      </c>
      <c r="J31" s="367">
        <f t="shared" si="28"/>
        <v>0</v>
      </c>
      <c r="K31" s="367">
        <f t="shared" si="28"/>
        <v>0</v>
      </c>
      <c r="L31" s="367">
        <f t="shared" si="28"/>
        <v>0</v>
      </c>
      <c r="M31" s="367">
        <f t="shared" si="28"/>
        <v>0</v>
      </c>
      <c r="N31" s="367">
        <f t="shared" si="28"/>
        <v>0</v>
      </c>
      <c r="O31" s="367">
        <f t="shared" si="28"/>
        <v>0</v>
      </c>
      <c r="P31" s="367">
        <f t="shared" si="28"/>
        <v>0</v>
      </c>
      <c r="Q31" s="367">
        <f t="shared" si="28"/>
        <v>0</v>
      </c>
      <c r="R31" s="367">
        <f t="shared" si="28"/>
        <v>0</v>
      </c>
      <c r="S31" s="367">
        <f t="shared" si="28"/>
        <v>0</v>
      </c>
      <c r="T31" s="367">
        <f t="shared" si="28"/>
        <v>0</v>
      </c>
      <c r="U31" s="367">
        <f t="shared" si="28"/>
        <v>0</v>
      </c>
      <c r="V31" s="367">
        <f t="shared" si="28"/>
        <v>0</v>
      </c>
      <c r="W31" s="367">
        <f t="shared" si="28"/>
        <v>0</v>
      </c>
      <c r="X31" s="367">
        <f t="shared" si="28"/>
        <v>0</v>
      </c>
      <c r="Y31" s="367">
        <f t="shared" si="28"/>
        <v>0</v>
      </c>
      <c r="Z31" s="367">
        <f t="shared" si="28"/>
        <v>0</v>
      </c>
      <c r="AA31" s="367">
        <f t="shared" si="28"/>
        <v>0</v>
      </c>
      <c r="AB31" s="367">
        <f t="shared" si="28"/>
        <v>0</v>
      </c>
      <c r="AC31" s="367">
        <f t="shared" si="28"/>
        <v>0</v>
      </c>
      <c r="AD31" s="367">
        <f t="shared" si="28"/>
        <v>0</v>
      </c>
      <c r="AE31" s="367">
        <f t="shared" si="28"/>
        <v>0</v>
      </c>
      <c r="AF31" s="367">
        <f t="shared" si="28"/>
        <v>0</v>
      </c>
      <c r="AG31" s="367">
        <f t="shared" si="28"/>
        <v>0</v>
      </c>
      <c r="AH31" s="367">
        <f t="shared" si="28"/>
        <v>0</v>
      </c>
      <c r="AI31" s="367">
        <f t="shared" si="28"/>
        <v>0</v>
      </c>
      <c r="AJ31" s="367">
        <f t="shared" si="28"/>
        <v>0</v>
      </c>
      <c r="AK31" s="367">
        <f t="shared" si="28"/>
        <v>0</v>
      </c>
      <c r="AL31" s="367">
        <f t="shared" si="28"/>
        <v>0</v>
      </c>
      <c r="AM31" s="372">
        <f t="shared" ref="AM31:AM42" si="29">SUM(H31:AL31)</f>
        <v>0</v>
      </c>
      <c r="AN31" s="372"/>
      <c r="AO31" s="372">
        <f t="shared" ref="AO31:AO43" si="30">AM31*G31</f>
        <v>0</v>
      </c>
      <c r="AP31" s="372"/>
      <c r="AQ31" s="361">
        <f>AO31*$AQ$29</f>
        <v>0</v>
      </c>
      <c r="AW31" s="372"/>
      <c r="AX31" s="372"/>
      <c r="AY31" s="372"/>
      <c r="AZ31" s="372"/>
      <c r="BA31" s="372"/>
      <c r="BB31" s="372"/>
      <c r="BC31" s="372"/>
    </row>
    <row r="32" spans="1:57" ht="14.25" customHeight="1" x14ac:dyDescent="0.15">
      <c r="A32" s="372"/>
      <c r="B32" s="372"/>
      <c r="C32" s="667"/>
      <c r="D32" s="373" t="s">
        <v>186</v>
      </c>
      <c r="E32" s="373"/>
      <c r="F32" s="373"/>
      <c r="G32" s="373">
        <v>2</v>
      </c>
      <c r="H32" s="367">
        <f t="shared" ref="H32:AL32" si="31">COUNTIF(H6:H18,"C")</f>
        <v>0</v>
      </c>
      <c r="I32" s="367">
        <f t="shared" si="31"/>
        <v>0</v>
      </c>
      <c r="J32" s="367">
        <f t="shared" si="31"/>
        <v>0</v>
      </c>
      <c r="K32" s="367">
        <f t="shared" si="31"/>
        <v>0</v>
      </c>
      <c r="L32" s="367">
        <f t="shared" si="31"/>
        <v>0</v>
      </c>
      <c r="M32" s="367">
        <f t="shared" si="31"/>
        <v>0</v>
      </c>
      <c r="N32" s="367">
        <f t="shared" si="31"/>
        <v>0</v>
      </c>
      <c r="O32" s="367">
        <f t="shared" si="31"/>
        <v>0</v>
      </c>
      <c r="P32" s="367">
        <f t="shared" si="31"/>
        <v>0</v>
      </c>
      <c r="Q32" s="367">
        <f t="shared" si="31"/>
        <v>0</v>
      </c>
      <c r="R32" s="367">
        <f t="shared" si="31"/>
        <v>0</v>
      </c>
      <c r="S32" s="367">
        <f t="shared" si="31"/>
        <v>0</v>
      </c>
      <c r="T32" s="367">
        <f t="shared" si="31"/>
        <v>0</v>
      </c>
      <c r="U32" s="367">
        <f t="shared" si="31"/>
        <v>0</v>
      </c>
      <c r="V32" s="367">
        <f t="shared" si="31"/>
        <v>0</v>
      </c>
      <c r="W32" s="367">
        <f t="shared" si="31"/>
        <v>0</v>
      </c>
      <c r="X32" s="367">
        <f t="shared" si="31"/>
        <v>0</v>
      </c>
      <c r="Y32" s="367">
        <f t="shared" si="31"/>
        <v>0</v>
      </c>
      <c r="Z32" s="367">
        <f t="shared" si="31"/>
        <v>0</v>
      </c>
      <c r="AA32" s="367">
        <f t="shared" si="31"/>
        <v>0</v>
      </c>
      <c r="AB32" s="367">
        <f t="shared" si="31"/>
        <v>0</v>
      </c>
      <c r="AC32" s="367">
        <f t="shared" si="31"/>
        <v>0</v>
      </c>
      <c r="AD32" s="367">
        <f t="shared" si="31"/>
        <v>0</v>
      </c>
      <c r="AE32" s="367">
        <f t="shared" si="31"/>
        <v>0</v>
      </c>
      <c r="AF32" s="367">
        <f t="shared" si="31"/>
        <v>0</v>
      </c>
      <c r="AG32" s="367">
        <f t="shared" si="31"/>
        <v>0</v>
      </c>
      <c r="AH32" s="367">
        <f t="shared" si="31"/>
        <v>0</v>
      </c>
      <c r="AI32" s="367">
        <f t="shared" si="31"/>
        <v>0</v>
      </c>
      <c r="AJ32" s="367">
        <f t="shared" si="31"/>
        <v>0</v>
      </c>
      <c r="AK32" s="367">
        <f t="shared" si="31"/>
        <v>0</v>
      </c>
      <c r="AL32" s="367">
        <f t="shared" si="31"/>
        <v>0</v>
      </c>
      <c r="AM32" s="372">
        <f t="shared" si="29"/>
        <v>0</v>
      </c>
      <c r="AN32" s="372"/>
      <c r="AO32" s="372">
        <f t="shared" si="30"/>
        <v>0</v>
      </c>
      <c r="AP32" s="372"/>
      <c r="AQ32" s="361">
        <f t="shared" ref="AQ32:AQ43" si="32">AO32*$AQ$29</f>
        <v>0</v>
      </c>
      <c r="AW32" s="372"/>
      <c r="AX32" s="372"/>
      <c r="AY32" s="372"/>
      <c r="AZ32" s="372"/>
      <c r="BA32" s="372"/>
      <c r="BB32" s="372"/>
      <c r="BC32" s="372"/>
    </row>
    <row r="33" spans="1:55" ht="14.25" customHeight="1" x14ac:dyDescent="0.15">
      <c r="A33" s="372"/>
      <c r="B33" s="372"/>
      <c r="C33" s="667"/>
      <c r="D33" s="373" t="s">
        <v>187</v>
      </c>
      <c r="E33" s="373"/>
      <c r="F33" s="373"/>
      <c r="G33" s="373">
        <v>9</v>
      </c>
      <c r="H33" s="367">
        <f t="shared" ref="H33:AL33" si="33">COUNTIF(H6:H18,"D")</f>
        <v>0</v>
      </c>
      <c r="I33" s="367">
        <f t="shared" si="33"/>
        <v>0</v>
      </c>
      <c r="J33" s="367">
        <f t="shared" si="33"/>
        <v>0</v>
      </c>
      <c r="K33" s="367">
        <f t="shared" si="33"/>
        <v>0</v>
      </c>
      <c r="L33" s="367">
        <f t="shared" si="33"/>
        <v>0</v>
      </c>
      <c r="M33" s="367">
        <f t="shared" si="33"/>
        <v>0</v>
      </c>
      <c r="N33" s="367">
        <f t="shared" si="33"/>
        <v>0</v>
      </c>
      <c r="O33" s="367">
        <f t="shared" si="33"/>
        <v>0</v>
      </c>
      <c r="P33" s="367">
        <f t="shared" si="33"/>
        <v>0</v>
      </c>
      <c r="Q33" s="367">
        <f t="shared" si="33"/>
        <v>0</v>
      </c>
      <c r="R33" s="367">
        <f t="shared" si="33"/>
        <v>0</v>
      </c>
      <c r="S33" s="367">
        <f t="shared" si="33"/>
        <v>0</v>
      </c>
      <c r="T33" s="367">
        <f t="shared" si="33"/>
        <v>0</v>
      </c>
      <c r="U33" s="367">
        <f t="shared" si="33"/>
        <v>0</v>
      </c>
      <c r="V33" s="367">
        <f t="shared" si="33"/>
        <v>0</v>
      </c>
      <c r="W33" s="367">
        <f t="shared" si="33"/>
        <v>0</v>
      </c>
      <c r="X33" s="367">
        <f t="shared" si="33"/>
        <v>0</v>
      </c>
      <c r="Y33" s="367">
        <f t="shared" si="33"/>
        <v>0</v>
      </c>
      <c r="Z33" s="367">
        <f t="shared" si="33"/>
        <v>0</v>
      </c>
      <c r="AA33" s="367">
        <f t="shared" si="33"/>
        <v>0</v>
      </c>
      <c r="AB33" s="367">
        <f t="shared" si="33"/>
        <v>0</v>
      </c>
      <c r="AC33" s="367">
        <f t="shared" si="33"/>
        <v>0</v>
      </c>
      <c r="AD33" s="367">
        <f t="shared" si="33"/>
        <v>0</v>
      </c>
      <c r="AE33" s="367">
        <f t="shared" si="33"/>
        <v>0</v>
      </c>
      <c r="AF33" s="367">
        <f t="shared" si="33"/>
        <v>0</v>
      </c>
      <c r="AG33" s="367">
        <f t="shared" si="33"/>
        <v>0</v>
      </c>
      <c r="AH33" s="367">
        <f t="shared" si="33"/>
        <v>0</v>
      </c>
      <c r="AI33" s="367">
        <f t="shared" si="33"/>
        <v>0</v>
      </c>
      <c r="AJ33" s="367">
        <f t="shared" si="33"/>
        <v>0</v>
      </c>
      <c r="AK33" s="367">
        <f t="shared" si="33"/>
        <v>0</v>
      </c>
      <c r="AL33" s="367">
        <f t="shared" si="33"/>
        <v>0</v>
      </c>
      <c r="AM33" s="372">
        <f t="shared" si="29"/>
        <v>0</v>
      </c>
      <c r="AN33" s="372"/>
      <c r="AO33" s="372">
        <f t="shared" si="30"/>
        <v>0</v>
      </c>
      <c r="AP33" s="372"/>
      <c r="AQ33" s="361">
        <f t="shared" si="32"/>
        <v>0</v>
      </c>
      <c r="AW33" s="372"/>
      <c r="AX33" s="372"/>
      <c r="AY33" s="372"/>
      <c r="AZ33" s="372"/>
      <c r="BA33" s="372"/>
      <c r="BB33" s="372"/>
      <c r="BC33" s="372"/>
    </row>
    <row r="34" spans="1:55" ht="14.25" customHeight="1" x14ac:dyDescent="0.15">
      <c r="A34" s="372"/>
      <c r="B34" s="372"/>
      <c r="C34" s="667"/>
      <c r="D34" s="373" t="s">
        <v>188</v>
      </c>
      <c r="E34" s="373"/>
      <c r="F34" s="373"/>
      <c r="G34" s="373">
        <v>5.5</v>
      </c>
      <c r="H34" s="367">
        <f t="shared" ref="H34:AL34" si="34">COUNTIF(H6:H18,"E")</f>
        <v>0</v>
      </c>
      <c r="I34" s="367">
        <f t="shared" si="34"/>
        <v>0</v>
      </c>
      <c r="J34" s="367">
        <f t="shared" si="34"/>
        <v>0</v>
      </c>
      <c r="K34" s="367">
        <f t="shared" si="34"/>
        <v>0</v>
      </c>
      <c r="L34" s="367">
        <f t="shared" si="34"/>
        <v>0</v>
      </c>
      <c r="M34" s="367">
        <f t="shared" si="34"/>
        <v>0</v>
      </c>
      <c r="N34" s="367">
        <f t="shared" si="34"/>
        <v>0</v>
      </c>
      <c r="O34" s="367">
        <f t="shared" si="34"/>
        <v>0</v>
      </c>
      <c r="P34" s="367">
        <f t="shared" si="34"/>
        <v>0</v>
      </c>
      <c r="Q34" s="367">
        <f t="shared" si="34"/>
        <v>0</v>
      </c>
      <c r="R34" s="367">
        <f t="shared" si="34"/>
        <v>0</v>
      </c>
      <c r="S34" s="367">
        <f t="shared" si="34"/>
        <v>0</v>
      </c>
      <c r="T34" s="367">
        <f t="shared" si="34"/>
        <v>0</v>
      </c>
      <c r="U34" s="367">
        <f t="shared" si="34"/>
        <v>0</v>
      </c>
      <c r="V34" s="367">
        <f t="shared" si="34"/>
        <v>0</v>
      </c>
      <c r="W34" s="367">
        <f t="shared" si="34"/>
        <v>0</v>
      </c>
      <c r="X34" s="367">
        <f t="shared" si="34"/>
        <v>0</v>
      </c>
      <c r="Y34" s="367">
        <f t="shared" si="34"/>
        <v>0</v>
      </c>
      <c r="Z34" s="367">
        <f t="shared" si="34"/>
        <v>0</v>
      </c>
      <c r="AA34" s="367">
        <f t="shared" si="34"/>
        <v>0</v>
      </c>
      <c r="AB34" s="367">
        <f t="shared" si="34"/>
        <v>0</v>
      </c>
      <c r="AC34" s="367">
        <f t="shared" si="34"/>
        <v>0</v>
      </c>
      <c r="AD34" s="367">
        <f t="shared" si="34"/>
        <v>0</v>
      </c>
      <c r="AE34" s="367">
        <f t="shared" si="34"/>
        <v>0</v>
      </c>
      <c r="AF34" s="367">
        <f t="shared" si="34"/>
        <v>0</v>
      </c>
      <c r="AG34" s="367">
        <f t="shared" si="34"/>
        <v>0</v>
      </c>
      <c r="AH34" s="367">
        <f t="shared" si="34"/>
        <v>0</v>
      </c>
      <c r="AI34" s="367">
        <f t="shared" si="34"/>
        <v>0</v>
      </c>
      <c r="AJ34" s="367">
        <f t="shared" si="34"/>
        <v>0</v>
      </c>
      <c r="AK34" s="367">
        <f t="shared" si="34"/>
        <v>0</v>
      </c>
      <c r="AL34" s="367">
        <f t="shared" si="34"/>
        <v>0</v>
      </c>
      <c r="AM34" s="372">
        <f t="shared" si="29"/>
        <v>0</v>
      </c>
      <c r="AN34" s="372"/>
      <c r="AO34" s="372">
        <f t="shared" si="30"/>
        <v>0</v>
      </c>
      <c r="AP34" s="372"/>
      <c r="AQ34" s="361">
        <f t="shared" si="32"/>
        <v>0</v>
      </c>
      <c r="AW34" s="372"/>
      <c r="AX34" s="372"/>
      <c r="AY34" s="372"/>
      <c r="AZ34" s="372"/>
      <c r="BA34" s="372"/>
      <c r="BB34" s="372"/>
      <c r="BC34" s="372"/>
    </row>
    <row r="35" spans="1:55" ht="14.25" customHeight="1" x14ac:dyDescent="0.15">
      <c r="A35" s="372"/>
      <c r="B35" s="372"/>
      <c r="C35" s="667"/>
      <c r="D35" s="373" t="s">
        <v>189</v>
      </c>
      <c r="E35" s="373"/>
      <c r="F35" s="373"/>
      <c r="G35" s="373">
        <v>7</v>
      </c>
      <c r="H35" s="367">
        <f t="shared" ref="H35:AL35" si="35">COUNTIF(H6:H18,"F")</f>
        <v>0</v>
      </c>
      <c r="I35" s="367">
        <f t="shared" si="35"/>
        <v>0</v>
      </c>
      <c r="J35" s="367">
        <f t="shared" si="35"/>
        <v>0</v>
      </c>
      <c r="K35" s="367">
        <f t="shared" si="35"/>
        <v>0</v>
      </c>
      <c r="L35" s="367">
        <f t="shared" si="35"/>
        <v>0</v>
      </c>
      <c r="M35" s="367">
        <f t="shared" si="35"/>
        <v>0</v>
      </c>
      <c r="N35" s="367">
        <f t="shared" si="35"/>
        <v>0</v>
      </c>
      <c r="O35" s="367">
        <f t="shared" si="35"/>
        <v>0</v>
      </c>
      <c r="P35" s="367">
        <f t="shared" si="35"/>
        <v>0</v>
      </c>
      <c r="Q35" s="367">
        <f t="shared" si="35"/>
        <v>0</v>
      </c>
      <c r="R35" s="367">
        <f t="shared" si="35"/>
        <v>0</v>
      </c>
      <c r="S35" s="367">
        <f t="shared" si="35"/>
        <v>0</v>
      </c>
      <c r="T35" s="367">
        <f t="shared" si="35"/>
        <v>0</v>
      </c>
      <c r="U35" s="367">
        <f t="shared" si="35"/>
        <v>0</v>
      </c>
      <c r="V35" s="367">
        <f t="shared" si="35"/>
        <v>0</v>
      </c>
      <c r="W35" s="367">
        <f t="shared" si="35"/>
        <v>0</v>
      </c>
      <c r="X35" s="367">
        <f t="shared" si="35"/>
        <v>0</v>
      </c>
      <c r="Y35" s="367">
        <f t="shared" si="35"/>
        <v>0</v>
      </c>
      <c r="Z35" s="367">
        <f t="shared" si="35"/>
        <v>0</v>
      </c>
      <c r="AA35" s="367">
        <f t="shared" si="35"/>
        <v>0</v>
      </c>
      <c r="AB35" s="367">
        <f t="shared" si="35"/>
        <v>0</v>
      </c>
      <c r="AC35" s="367">
        <f t="shared" si="35"/>
        <v>0</v>
      </c>
      <c r="AD35" s="367">
        <f t="shared" si="35"/>
        <v>0</v>
      </c>
      <c r="AE35" s="367">
        <f t="shared" si="35"/>
        <v>0</v>
      </c>
      <c r="AF35" s="367">
        <f t="shared" si="35"/>
        <v>0</v>
      </c>
      <c r="AG35" s="367">
        <f t="shared" si="35"/>
        <v>0</v>
      </c>
      <c r="AH35" s="367">
        <f t="shared" si="35"/>
        <v>0</v>
      </c>
      <c r="AI35" s="367">
        <f t="shared" si="35"/>
        <v>0</v>
      </c>
      <c r="AJ35" s="367">
        <f t="shared" si="35"/>
        <v>0</v>
      </c>
      <c r="AK35" s="367">
        <f t="shared" si="35"/>
        <v>0</v>
      </c>
      <c r="AL35" s="367">
        <f t="shared" si="35"/>
        <v>0</v>
      </c>
      <c r="AM35" s="372">
        <f t="shared" si="29"/>
        <v>0</v>
      </c>
      <c r="AN35" s="372"/>
      <c r="AO35" s="372">
        <f t="shared" si="30"/>
        <v>0</v>
      </c>
      <c r="AP35" s="372"/>
      <c r="AQ35" s="361">
        <f t="shared" si="32"/>
        <v>0</v>
      </c>
      <c r="AW35" s="372"/>
      <c r="AX35" s="372"/>
      <c r="AY35" s="372"/>
      <c r="AZ35" s="372"/>
      <c r="BA35" s="372"/>
      <c r="BB35" s="372"/>
      <c r="BC35" s="372"/>
    </row>
    <row r="36" spans="1:55" ht="14.25" customHeight="1" x14ac:dyDescent="0.15">
      <c r="A36" s="372"/>
      <c r="B36" s="372"/>
      <c r="C36" s="667"/>
      <c r="D36" s="373" t="s">
        <v>190</v>
      </c>
      <c r="E36" s="373"/>
      <c r="F36" s="373"/>
      <c r="G36" s="373">
        <v>3</v>
      </c>
      <c r="H36" s="367">
        <f t="shared" ref="H36:AL36" si="36">COUNTIF(H6:H18,"G")</f>
        <v>0</v>
      </c>
      <c r="I36" s="367">
        <f t="shared" si="36"/>
        <v>0</v>
      </c>
      <c r="J36" s="367">
        <f t="shared" si="36"/>
        <v>0</v>
      </c>
      <c r="K36" s="367">
        <f t="shared" si="36"/>
        <v>0</v>
      </c>
      <c r="L36" s="367">
        <f t="shared" si="36"/>
        <v>0</v>
      </c>
      <c r="M36" s="367">
        <f t="shared" si="36"/>
        <v>0</v>
      </c>
      <c r="N36" s="367">
        <f t="shared" si="36"/>
        <v>0</v>
      </c>
      <c r="O36" s="367">
        <f t="shared" si="36"/>
        <v>0</v>
      </c>
      <c r="P36" s="367">
        <f t="shared" si="36"/>
        <v>0</v>
      </c>
      <c r="Q36" s="367">
        <f t="shared" si="36"/>
        <v>0</v>
      </c>
      <c r="R36" s="367">
        <f t="shared" si="36"/>
        <v>0</v>
      </c>
      <c r="S36" s="367">
        <f t="shared" si="36"/>
        <v>0</v>
      </c>
      <c r="T36" s="367">
        <f t="shared" si="36"/>
        <v>0</v>
      </c>
      <c r="U36" s="367">
        <f t="shared" si="36"/>
        <v>0</v>
      </c>
      <c r="V36" s="367">
        <f t="shared" si="36"/>
        <v>0</v>
      </c>
      <c r="W36" s="367">
        <f t="shared" si="36"/>
        <v>0</v>
      </c>
      <c r="X36" s="367">
        <f t="shared" si="36"/>
        <v>0</v>
      </c>
      <c r="Y36" s="367">
        <f t="shared" si="36"/>
        <v>0</v>
      </c>
      <c r="Z36" s="367">
        <f t="shared" si="36"/>
        <v>0</v>
      </c>
      <c r="AA36" s="367">
        <f t="shared" si="36"/>
        <v>0</v>
      </c>
      <c r="AB36" s="367">
        <f t="shared" si="36"/>
        <v>0</v>
      </c>
      <c r="AC36" s="367">
        <f t="shared" si="36"/>
        <v>0</v>
      </c>
      <c r="AD36" s="367">
        <f t="shared" si="36"/>
        <v>0</v>
      </c>
      <c r="AE36" s="367">
        <f t="shared" si="36"/>
        <v>0</v>
      </c>
      <c r="AF36" s="367">
        <f t="shared" si="36"/>
        <v>0</v>
      </c>
      <c r="AG36" s="367">
        <f t="shared" si="36"/>
        <v>0</v>
      </c>
      <c r="AH36" s="367">
        <f t="shared" si="36"/>
        <v>0</v>
      </c>
      <c r="AI36" s="367">
        <f t="shared" si="36"/>
        <v>0</v>
      </c>
      <c r="AJ36" s="367">
        <f t="shared" si="36"/>
        <v>0</v>
      </c>
      <c r="AK36" s="367">
        <f t="shared" si="36"/>
        <v>0</v>
      </c>
      <c r="AL36" s="367">
        <f t="shared" si="36"/>
        <v>0</v>
      </c>
      <c r="AM36" s="372">
        <f t="shared" si="29"/>
        <v>0</v>
      </c>
      <c r="AN36" s="372"/>
      <c r="AO36" s="372">
        <f t="shared" si="30"/>
        <v>0</v>
      </c>
      <c r="AP36" s="372"/>
      <c r="AQ36" s="361">
        <f t="shared" si="32"/>
        <v>0</v>
      </c>
      <c r="AW36" s="372"/>
      <c r="AX36" s="372"/>
      <c r="AY36" s="372"/>
      <c r="AZ36" s="372"/>
      <c r="BA36" s="372"/>
      <c r="BB36" s="372"/>
      <c r="BC36" s="372"/>
    </row>
    <row r="37" spans="1:55" ht="14.25" customHeight="1" x14ac:dyDescent="0.15">
      <c r="A37" s="372"/>
      <c r="B37" s="372"/>
      <c r="C37" s="667"/>
      <c r="D37" s="373" t="s">
        <v>191</v>
      </c>
      <c r="E37" s="373"/>
      <c r="F37" s="373"/>
      <c r="G37" s="373">
        <v>4</v>
      </c>
      <c r="H37" s="367">
        <f t="shared" ref="H37:AL37" si="37">COUNTIF(H6:H18,"H")</f>
        <v>0</v>
      </c>
      <c r="I37" s="367">
        <f t="shared" si="37"/>
        <v>0</v>
      </c>
      <c r="J37" s="367">
        <f t="shared" si="37"/>
        <v>0</v>
      </c>
      <c r="K37" s="367">
        <f t="shared" si="37"/>
        <v>0</v>
      </c>
      <c r="L37" s="367">
        <f t="shared" si="37"/>
        <v>0</v>
      </c>
      <c r="M37" s="367">
        <f t="shared" si="37"/>
        <v>0</v>
      </c>
      <c r="N37" s="367">
        <f t="shared" si="37"/>
        <v>0</v>
      </c>
      <c r="O37" s="367">
        <f t="shared" si="37"/>
        <v>0</v>
      </c>
      <c r="P37" s="367">
        <f t="shared" si="37"/>
        <v>0</v>
      </c>
      <c r="Q37" s="367">
        <f t="shared" si="37"/>
        <v>0</v>
      </c>
      <c r="R37" s="367">
        <f t="shared" si="37"/>
        <v>0</v>
      </c>
      <c r="S37" s="367">
        <f t="shared" si="37"/>
        <v>0</v>
      </c>
      <c r="T37" s="367">
        <f t="shared" si="37"/>
        <v>0</v>
      </c>
      <c r="U37" s="367">
        <f t="shared" si="37"/>
        <v>0</v>
      </c>
      <c r="V37" s="367">
        <f t="shared" si="37"/>
        <v>0</v>
      </c>
      <c r="W37" s="367">
        <f t="shared" si="37"/>
        <v>0</v>
      </c>
      <c r="X37" s="367">
        <f t="shared" si="37"/>
        <v>0</v>
      </c>
      <c r="Y37" s="367">
        <f t="shared" si="37"/>
        <v>0</v>
      </c>
      <c r="Z37" s="367">
        <f t="shared" si="37"/>
        <v>0</v>
      </c>
      <c r="AA37" s="367">
        <f t="shared" si="37"/>
        <v>0</v>
      </c>
      <c r="AB37" s="367">
        <f t="shared" si="37"/>
        <v>0</v>
      </c>
      <c r="AC37" s="367">
        <f t="shared" si="37"/>
        <v>0</v>
      </c>
      <c r="AD37" s="367">
        <f t="shared" si="37"/>
        <v>0</v>
      </c>
      <c r="AE37" s="367">
        <f t="shared" si="37"/>
        <v>0</v>
      </c>
      <c r="AF37" s="367">
        <f t="shared" si="37"/>
        <v>0</v>
      </c>
      <c r="AG37" s="367">
        <f t="shared" si="37"/>
        <v>0</v>
      </c>
      <c r="AH37" s="367">
        <f t="shared" si="37"/>
        <v>0</v>
      </c>
      <c r="AI37" s="367">
        <f t="shared" si="37"/>
        <v>0</v>
      </c>
      <c r="AJ37" s="367">
        <f t="shared" si="37"/>
        <v>0</v>
      </c>
      <c r="AK37" s="367">
        <f t="shared" si="37"/>
        <v>0</v>
      </c>
      <c r="AL37" s="367">
        <f t="shared" si="37"/>
        <v>0</v>
      </c>
      <c r="AM37" s="372">
        <f t="shared" si="29"/>
        <v>0</v>
      </c>
      <c r="AN37" s="372"/>
      <c r="AO37" s="372">
        <f t="shared" si="30"/>
        <v>0</v>
      </c>
      <c r="AP37" s="372"/>
      <c r="AQ37" s="361">
        <f t="shared" si="32"/>
        <v>0</v>
      </c>
      <c r="AW37" s="372"/>
      <c r="AX37" s="372"/>
      <c r="AY37" s="372"/>
      <c r="AZ37" s="372"/>
      <c r="BA37" s="372"/>
      <c r="BB37" s="372"/>
      <c r="BC37" s="372"/>
    </row>
    <row r="38" spans="1:55" ht="14.25" customHeight="1" x14ac:dyDescent="0.15">
      <c r="A38" s="372"/>
      <c r="B38" s="372"/>
      <c r="C38" s="667"/>
      <c r="D38" s="373" t="s">
        <v>192</v>
      </c>
      <c r="E38" s="373"/>
      <c r="F38" s="373"/>
      <c r="G38" s="373">
        <v>3</v>
      </c>
      <c r="H38" s="367">
        <f t="shared" ref="H38:AL38" si="38">COUNTIF(H6:H18,"I")</f>
        <v>0</v>
      </c>
      <c r="I38" s="367">
        <f t="shared" si="38"/>
        <v>0</v>
      </c>
      <c r="J38" s="367">
        <f t="shared" si="38"/>
        <v>0</v>
      </c>
      <c r="K38" s="367">
        <f t="shared" si="38"/>
        <v>0</v>
      </c>
      <c r="L38" s="367">
        <f t="shared" si="38"/>
        <v>0</v>
      </c>
      <c r="M38" s="367">
        <f t="shared" si="38"/>
        <v>0</v>
      </c>
      <c r="N38" s="367">
        <f t="shared" si="38"/>
        <v>0</v>
      </c>
      <c r="O38" s="367">
        <f t="shared" si="38"/>
        <v>0</v>
      </c>
      <c r="P38" s="367">
        <f t="shared" si="38"/>
        <v>0</v>
      </c>
      <c r="Q38" s="367">
        <f t="shared" si="38"/>
        <v>0</v>
      </c>
      <c r="R38" s="367">
        <f t="shared" si="38"/>
        <v>0</v>
      </c>
      <c r="S38" s="367">
        <f t="shared" si="38"/>
        <v>0</v>
      </c>
      <c r="T38" s="367">
        <f t="shared" si="38"/>
        <v>0</v>
      </c>
      <c r="U38" s="367">
        <f t="shared" si="38"/>
        <v>0</v>
      </c>
      <c r="V38" s="367">
        <f t="shared" si="38"/>
        <v>0</v>
      </c>
      <c r="W38" s="367">
        <f t="shared" si="38"/>
        <v>0</v>
      </c>
      <c r="X38" s="367">
        <f t="shared" si="38"/>
        <v>0</v>
      </c>
      <c r="Y38" s="367">
        <f t="shared" si="38"/>
        <v>0</v>
      </c>
      <c r="Z38" s="367">
        <f t="shared" si="38"/>
        <v>0</v>
      </c>
      <c r="AA38" s="367">
        <f t="shared" si="38"/>
        <v>0</v>
      </c>
      <c r="AB38" s="367">
        <f t="shared" si="38"/>
        <v>0</v>
      </c>
      <c r="AC38" s="367">
        <f t="shared" si="38"/>
        <v>0</v>
      </c>
      <c r="AD38" s="367">
        <f t="shared" si="38"/>
        <v>0</v>
      </c>
      <c r="AE38" s="367">
        <f t="shared" si="38"/>
        <v>0</v>
      </c>
      <c r="AF38" s="367">
        <f t="shared" si="38"/>
        <v>0</v>
      </c>
      <c r="AG38" s="367">
        <f t="shared" si="38"/>
        <v>0</v>
      </c>
      <c r="AH38" s="367">
        <f t="shared" si="38"/>
        <v>0</v>
      </c>
      <c r="AI38" s="367">
        <f t="shared" si="38"/>
        <v>0</v>
      </c>
      <c r="AJ38" s="367">
        <f t="shared" si="38"/>
        <v>0</v>
      </c>
      <c r="AK38" s="367">
        <f t="shared" si="38"/>
        <v>0</v>
      </c>
      <c r="AL38" s="367">
        <f t="shared" si="38"/>
        <v>0</v>
      </c>
      <c r="AM38" s="372">
        <f t="shared" si="29"/>
        <v>0</v>
      </c>
      <c r="AN38" s="372"/>
      <c r="AO38" s="372">
        <f t="shared" si="30"/>
        <v>0</v>
      </c>
      <c r="AP38" s="372"/>
      <c r="AQ38" s="361">
        <f t="shared" si="32"/>
        <v>0</v>
      </c>
      <c r="AW38" s="372"/>
      <c r="AX38" s="372"/>
      <c r="AY38" s="372"/>
      <c r="AZ38" s="372"/>
      <c r="BA38" s="372"/>
      <c r="BB38" s="372"/>
      <c r="BC38" s="372"/>
    </row>
    <row r="39" spans="1:55" ht="14.25" customHeight="1" x14ac:dyDescent="0.15">
      <c r="A39" s="372"/>
      <c r="B39" s="372"/>
      <c r="C39" s="667"/>
      <c r="D39" s="373" t="s">
        <v>193</v>
      </c>
      <c r="E39" s="373"/>
      <c r="F39" s="373"/>
      <c r="G39" s="373">
        <v>8</v>
      </c>
      <c r="H39" s="367">
        <f t="shared" ref="H39:AL39" si="39">COUNTIF(H6:H18,"J")</f>
        <v>0</v>
      </c>
      <c r="I39" s="367">
        <f t="shared" si="39"/>
        <v>0</v>
      </c>
      <c r="J39" s="367">
        <f t="shared" si="39"/>
        <v>0</v>
      </c>
      <c r="K39" s="367">
        <f t="shared" si="39"/>
        <v>0</v>
      </c>
      <c r="L39" s="367">
        <f t="shared" si="39"/>
        <v>0</v>
      </c>
      <c r="M39" s="367">
        <f t="shared" si="39"/>
        <v>0</v>
      </c>
      <c r="N39" s="367">
        <f t="shared" si="39"/>
        <v>0</v>
      </c>
      <c r="O39" s="367">
        <f t="shared" si="39"/>
        <v>0</v>
      </c>
      <c r="P39" s="367">
        <f t="shared" si="39"/>
        <v>0</v>
      </c>
      <c r="Q39" s="367">
        <f t="shared" si="39"/>
        <v>0</v>
      </c>
      <c r="R39" s="367">
        <f t="shared" si="39"/>
        <v>0</v>
      </c>
      <c r="S39" s="367">
        <f t="shared" si="39"/>
        <v>0</v>
      </c>
      <c r="T39" s="367">
        <f t="shared" si="39"/>
        <v>0</v>
      </c>
      <c r="U39" s="367">
        <f t="shared" si="39"/>
        <v>0</v>
      </c>
      <c r="V39" s="367">
        <f t="shared" si="39"/>
        <v>0</v>
      </c>
      <c r="W39" s="367">
        <f t="shared" si="39"/>
        <v>0</v>
      </c>
      <c r="X39" s="367">
        <f t="shared" si="39"/>
        <v>0</v>
      </c>
      <c r="Y39" s="367">
        <f t="shared" si="39"/>
        <v>0</v>
      </c>
      <c r="Z39" s="367">
        <f t="shared" si="39"/>
        <v>0</v>
      </c>
      <c r="AA39" s="367">
        <f t="shared" si="39"/>
        <v>0</v>
      </c>
      <c r="AB39" s="367">
        <f t="shared" si="39"/>
        <v>0</v>
      </c>
      <c r="AC39" s="367">
        <f t="shared" si="39"/>
        <v>0</v>
      </c>
      <c r="AD39" s="367">
        <f t="shared" si="39"/>
        <v>0</v>
      </c>
      <c r="AE39" s="367">
        <f t="shared" si="39"/>
        <v>0</v>
      </c>
      <c r="AF39" s="367">
        <f t="shared" si="39"/>
        <v>0</v>
      </c>
      <c r="AG39" s="367">
        <f t="shared" si="39"/>
        <v>0</v>
      </c>
      <c r="AH39" s="367">
        <f t="shared" si="39"/>
        <v>0</v>
      </c>
      <c r="AI39" s="367">
        <f t="shared" si="39"/>
        <v>0</v>
      </c>
      <c r="AJ39" s="367">
        <f t="shared" si="39"/>
        <v>0</v>
      </c>
      <c r="AK39" s="367">
        <f t="shared" si="39"/>
        <v>0</v>
      </c>
      <c r="AL39" s="367">
        <f t="shared" si="39"/>
        <v>0</v>
      </c>
      <c r="AM39" s="372">
        <f t="shared" si="29"/>
        <v>0</v>
      </c>
      <c r="AN39" s="372"/>
      <c r="AO39" s="372">
        <f t="shared" si="30"/>
        <v>0</v>
      </c>
      <c r="AP39" s="372"/>
      <c r="AQ39" s="361">
        <f t="shared" si="32"/>
        <v>0</v>
      </c>
      <c r="AW39" s="372"/>
      <c r="AX39" s="372"/>
      <c r="AY39" s="372"/>
      <c r="AZ39" s="372"/>
      <c r="BA39" s="372"/>
      <c r="BB39" s="372"/>
      <c r="BC39" s="372"/>
    </row>
    <row r="40" spans="1:55" ht="14.25" customHeight="1" x14ac:dyDescent="0.15">
      <c r="A40" s="372"/>
      <c r="B40" s="372"/>
      <c r="C40" s="668"/>
      <c r="D40" s="373" t="s">
        <v>194</v>
      </c>
      <c r="E40" s="373"/>
      <c r="F40" s="373"/>
      <c r="G40" s="373">
        <v>4</v>
      </c>
      <c r="H40" s="367">
        <f t="shared" ref="H40:AL40" si="40">COUNTIF(H6:H18,"K")</f>
        <v>0</v>
      </c>
      <c r="I40" s="367">
        <f t="shared" si="40"/>
        <v>0</v>
      </c>
      <c r="J40" s="367">
        <f t="shared" si="40"/>
        <v>0</v>
      </c>
      <c r="K40" s="367">
        <f t="shared" si="40"/>
        <v>0</v>
      </c>
      <c r="L40" s="367">
        <f t="shared" si="40"/>
        <v>0</v>
      </c>
      <c r="M40" s="367">
        <f t="shared" si="40"/>
        <v>0</v>
      </c>
      <c r="N40" s="367">
        <f t="shared" si="40"/>
        <v>0</v>
      </c>
      <c r="O40" s="367">
        <f t="shared" si="40"/>
        <v>0</v>
      </c>
      <c r="P40" s="367">
        <f t="shared" si="40"/>
        <v>0</v>
      </c>
      <c r="Q40" s="367">
        <f t="shared" si="40"/>
        <v>0</v>
      </c>
      <c r="R40" s="367">
        <f t="shared" si="40"/>
        <v>0</v>
      </c>
      <c r="S40" s="367">
        <f t="shared" si="40"/>
        <v>0</v>
      </c>
      <c r="T40" s="367">
        <f t="shared" si="40"/>
        <v>0</v>
      </c>
      <c r="U40" s="367">
        <f t="shared" si="40"/>
        <v>0</v>
      </c>
      <c r="V40" s="367">
        <f t="shared" si="40"/>
        <v>0</v>
      </c>
      <c r="W40" s="367">
        <f t="shared" si="40"/>
        <v>0</v>
      </c>
      <c r="X40" s="367">
        <f t="shared" si="40"/>
        <v>0</v>
      </c>
      <c r="Y40" s="367">
        <f t="shared" si="40"/>
        <v>0</v>
      </c>
      <c r="Z40" s="367">
        <f t="shared" si="40"/>
        <v>0</v>
      </c>
      <c r="AA40" s="367">
        <f t="shared" si="40"/>
        <v>0</v>
      </c>
      <c r="AB40" s="367">
        <f t="shared" si="40"/>
        <v>0</v>
      </c>
      <c r="AC40" s="367">
        <f t="shared" si="40"/>
        <v>0</v>
      </c>
      <c r="AD40" s="367">
        <f t="shared" si="40"/>
        <v>0</v>
      </c>
      <c r="AE40" s="367">
        <f t="shared" si="40"/>
        <v>0</v>
      </c>
      <c r="AF40" s="367">
        <f t="shared" si="40"/>
        <v>0</v>
      </c>
      <c r="AG40" s="367">
        <f t="shared" si="40"/>
        <v>0</v>
      </c>
      <c r="AH40" s="367">
        <f t="shared" si="40"/>
        <v>0</v>
      </c>
      <c r="AI40" s="367">
        <f t="shared" si="40"/>
        <v>0</v>
      </c>
      <c r="AJ40" s="367">
        <f t="shared" si="40"/>
        <v>0</v>
      </c>
      <c r="AK40" s="367">
        <f t="shared" si="40"/>
        <v>0</v>
      </c>
      <c r="AL40" s="367">
        <f t="shared" si="40"/>
        <v>0</v>
      </c>
      <c r="AM40" s="372">
        <f t="shared" si="29"/>
        <v>0</v>
      </c>
      <c r="AN40" s="372"/>
      <c r="AO40" s="372">
        <f>AM40*G40</f>
        <v>0</v>
      </c>
      <c r="AP40" s="372"/>
      <c r="AW40" s="372"/>
      <c r="AX40" s="372"/>
      <c r="AY40" s="372"/>
      <c r="AZ40" s="372"/>
      <c r="BA40" s="372"/>
      <c r="BB40" s="372"/>
      <c r="BC40" s="372"/>
    </row>
    <row r="41" spans="1:55" ht="14.25" customHeight="1" x14ac:dyDescent="0.15">
      <c r="A41" s="372"/>
      <c r="B41" s="372"/>
      <c r="C41" s="668"/>
      <c r="D41" s="373" t="s">
        <v>195</v>
      </c>
      <c r="E41" s="373"/>
      <c r="F41" s="373"/>
      <c r="G41" s="373">
        <v>5</v>
      </c>
      <c r="H41" s="367">
        <f t="shared" ref="H41:AL41" si="41">COUNTIF(H6:H18,"L")</f>
        <v>0</v>
      </c>
      <c r="I41" s="367">
        <f t="shared" si="41"/>
        <v>0</v>
      </c>
      <c r="J41" s="367">
        <f t="shared" si="41"/>
        <v>0</v>
      </c>
      <c r="K41" s="367">
        <f t="shared" si="41"/>
        <v>0</v>
      </c>
      <c r="L41" s="367">
        <f t="shared" si="41"/>
        <v>0</v>
      </c>
      <c r="M41" s="367">
        <f t="shared" si="41"/>
        <v>0</v>
      </c>
      <c r="N41" s="367">
        <f t="shared" si="41"/>
        <v>0</v>
      </c>
      <c r="O41" s="367">
        <f t="shared" si="41"/>
        <v>0</v>
      </c>
      <c r="P41" s="367">
        <f t="shared" si="41"/>
        <v>0</v>
      </c>
      <c r="Q41" s="367">
        <f t="shared" si="41"/>
        <v>0</v>
      </c>
      <c r="R41" s="367">
        <f t="shared" si="41"/>
        <v>0</v>
      </c>
      <c r="S41" s="367">
        <f t="shared" si="41"/>
        <v>0</v>
      </c>
      <c r="T41" s="367">
        <f t="shared" si="41"/>
        <v>0</v>
      </c>
      <c r="U41" s="367">
        <f t="shared" si="41"/>
        <v>0</v>
      </c>
      <c r="V41" s="367">
        <f t="shared" si="41"/>
        <v>0</v>
      </c>
      <c r="W41" s="367">
        <f t="shared" si="41"/>
        <v>0</v>
      </c>
      <c r="X41" s="367">
        <f t="shared" si="41"/>
        <v>0</v>
      </c>
      <c r="Y41" s="367">
        <f t="shared" si="41"/>
        <v>0</v>
      </c>
      <c r="Z41" s="367">
        <f t="shared" si="41"/>
        <v>0</v>
      </c>
      <c r="AA41" s="367">
        <f t="shared" si="41"/>
        <v>0</v>
      </c>
      <c r="AB41" s="367">
        <f t="shared" si="41"/>
        <v>0</v>
      </c>
      <c r="AC41" s="367">
        <f t="shared" si="41"/>
        <v>0</v>
      </c>
      <c r="AD41" s="367">
        <f t="shared" si="41"/>
        <v>0</v>
      </c>
      <c r="AE41" s="367">
        <f t="shared" si="41"/>
        <v>0</v>
      </c>
      <c r="AF41" s="367">
        <f t="shared" si="41"/>
        <v>0</v>
      </c>
      <c r="AG41" s="367">
        <f t="shared" si="41"/>
        <v>0</v>
      </c>
      <c r="AH41" s="367">
        <f t="shared" si="41"/>
        <v>0</v>
      </c>
      <c r="AI41" s="367">
        <f t="shared" si="41"/>
        <v>0</v>
      </c>
      <c r="AJ41" s="367">
        <f t="shared" si="41"/>
        <v>0</v>
      </c>
      <c r="AK41" s="367">
        <f t="shared" si="41"/>
        <v>0</v>
      </c>
      <c r="AL41" s="367">
        <f t="shared" si="41"/>
        <v>0</v>
      </c>
      <c r="AM41" s="372">
        <f t="shared" si="29"/>
        <v>0</v>
      </c>
      <c r="AN41" s="372"/>
      <c r="AO41" s="372"/>
      <c r="AP41" s="372"/>
      <c r="AW41" s="372"/>
      <c r="AX41" s="372"/>
      <c r="AY41" s="372"/>
      <c r="AZ41" s="372"/>
      <c r="BA41" s="372"/>
      <c r="BB41" s="372"/>
      <c r="BC41" s="372"/>
    </row>
    <row r="42" spans="1:55" ht="14.25" customHeight="1" x14ac:dyDescent="0.15">
      <c r="A42" s="372"/>
      <c r="B42" s="372"/>
      <c r="C42" s="668"/>
      <c r="D42" s="373" t="s">
        <v>196</v>
      </c>
      <c r="E42" s="373"/>
      <c r="F42" s="373"/>
      <c r="G42" s="373">
        <v>6</v>
      </c>
      <c r="H42" s="367">
        <f t="shared" ref="H42:AL42" si="42">COUNTIF(H6:H18,"M")</f>
        <v>0</v>
      </c>
      <c r="I42" s="367">
        <f t="shared" si="42"/>
        <v>0</v>
      </c>
      <c r="J42" s="367">
        <f t="shared" si="42"/>
        <v>0</v>
      </c>
      <c r="K42" s="367">
        <f t="shared" si="42"/>
        <v>0</v>
      </c>
      <c r="L42" s="367">
        <f t="shared" si="42"/>
        <v>0</v>
      </c>
      <c r="M42" s="367">
        <f t="shared" si="42"/>
        <v>0</v>
      </c>
      <c r="N42" s="367">
        <f t="shared" si="42"/>
        <v>0</v>
      </c>
      <c r="O42" s="367">
        <f t="shared" si="42"/>
        <v>0</v>
      </c>
      <c r="P42" s="367">
        <f t="shared" si="42"/>
        <v>0</v>
      </c>
      <c r="Q42" s="367">
        <f t="shared" si="42"/>
        <v>0</v>
      </c>
      <c r="R42" s="367">
        <f t="shared" si="42"/>
        <v>0</v>
      </c>
      <c r="S42" s="367">
        <f t="shared" si="42"/>
        <v>0</v>
      </c>
      <c r="T42" s="367">
        <f t="shared" si="42"/>
        <v>0</v>
      </c>
      <c r="U42" s="367">
        <f t="shared" si="42"/>
        <v>0</v>
      </c>
      <c r="V42" s="367">
        <f t="shared" si="42"/>
        <v>0</v>
      </c>
      <c r="W42" s="367">
        <f t="shared" si="42"/>
        <v>0</v>
      </c>
      <c r="X42" s="367">
        <f t="shared" si="42"/>
        <v>0</v>
      </c>
      <c r="Y42" s="367">
        <f t="shared" si="42"/>
        <v>0</v>
      </c>
      <c r="Z42" s="367">
        <f t="shared" si="42"/>
        <v>0</v>
      </c>
      <c r="AA42" s="367">
        <f t="shared" si="42"/>
        <v>0</v>
      </c>
      <c r="AB42" s="367">
        <f t="shared" si="42"/>
        <v>0</v>
      </c>
      <c r="AC42" s="367">
        <f t="shared" si="42"/>
        <v>0</v>
      </c>
      <c r="AD42" s="367">
        <f t="shared" si="42"/>
        <v>0</v>
      </c>
      <c r="AE42" s="367">
        <f t="shared" si="42"/>
        <v>0</v>
      </c>
      <c r="AF42" s="367">
        <f t="shared" si="42"/>
        <v>0</v>
      </c>
      <c r="AG42" s="367">
        <f t="shared" si="42"/>
        <v>0</v>
      </c>
      <c r="AH42" s="367">
        <f t="shared" si="42"/>
        <v>0</v>
      </c>
      <c r="AI42" s="367">
        <f t="shared" si="42"/>
        <v>0</v>
      </c>
      <c r="AJ42" s="367">
        <f t="shared" si="42"/>
        <v>0</v>
      </c>
      <c r="AK42" s="367">
        <f t="shared" si="42"/>
        <v>0</v>
      </c>
      <c r="AL42" s="367">
        <f t="shared" si="42"/>
        <v>0</v>
      </c>
      <c r="AM42" s="372">
        <f t="shared" si="29"/>
        <v>0</v>
      </c>
      <c r="AN42" s="372"/>
      <c r="AO42" s="372"/>
      <c r="AP42" s="372"/>
      <c r="AW42" s="372"/>
      <c r="AX42" s="372"/>
      <c r="AY42" s="372"/>
      <c r="AZ42" s="372"/>
      <c r="BA42" s="372"/>
      <c r="BB42" s="372"/>
      <c r="BC42" s="372"/>
    </row>
    <row r="43" spans="1:55" ht="14.25" customHeight="1" thickBot="1" x14ac:dyDescent="0.2">
      <c r="A43" s="372"/>
      <c r="B43" s="372"/>
      <c r="C43" s="669"/>
      <c r="D43" s="672" t="s">
        <v>197</v>
      </c>
      <c r="E43" s="672"/>
      <c r="F43" s="672"/>
      <c r="G43" s="672"/>
      <c r="H43" s="401">
        <f t="shared" ref="H43:AL43" si="43">COUNTIF(H6:H18,"出")</f>
        <v>0</v>
      </c>
      <c r="I43" s="401">
        <f t="shared" si="43"/>
        <v>0</v>
      </c>
      <c r="J43" s="401">
        <f t="shared" si="43"/>
        <v>0</v>
      </c>
      <c r="K43" s="401">
        <f t="shared" si="43"/>
        <v>0</v>
      </c>
      <c r="L43" s="401">
        <f t="shared" si="43"/>
        <v>0</v>
      </c>
      <c r="M43" s="401">
        <f t="shared" si="43"/>
        <v>0</v>
      </c>
      <c r="N43" s="401">
        <f t="shared" si="43"/>
        <v>1</v>
      </c>
      <c r="O43" s="401">
        <f t="shared" si="43"/>
        <v>0</v>
      </c>
      <c r="P43" s="401">
        <f t="shared" si="43"/>
        <v>0</v>
      </c>
      <c r="Q43" s="401">
        <f t="shared" si="43"/>
        <v>0</v>
      </c>
      <c r="R43" s="401">
        <f t="shared" si="43"/>
        <v>0</v>
      </c>
      <c r="S43" s="401">
        <f t="shared" si="43"/>
        <v>1</v>
      </c>
      <c r="T43" s="401">
        <f t="shared" si="43"/>
        <v>0</v>
      </c>
      <c r="U43" s="401">
        <f t="shared" si="43"/>
        <v>0</v>
      </c>
      <c r="V43" s="401">
        <f t="shared" si="43"/>
        <v>0</v>
      </c>
      <c r="W43" s="401">
        <f t="shared" si="43"/>
        <v>0</v>
      </c>
      <c r="X43" s="401">
        <f t="shared" si="43"/>
        <v>0</v>
      </c>
      <c r="Y43" s="401">
        <f t="shared" si="43"/>
        <v>0</v>
      </c>
      <c r="Z43" s="401">
        <f t="shared" si="43"/>
        <v>0</v>
      </c>
      <c r="AA43" s="401">
        <f t="shared" si="43"/>
        <v>0</v>
      </c>
      <c r="AB43" s="401">
        <f t="shared" si="43"/>
        <v>0</v>
      </c>
      <c r="AC43" s="401">
        <f t="shared" si="43"/>
        <v>0</v>
      </c>
      <c r="AD43" s="401">
        <f t="shared" si="43"/>
        <v>0</v>
      </c>
      <c r="AE43" s="401">
        <f t="shared" si="43"/>
        <v>0</v>
      </c>
      <c r="AF43" s="401">
        <f t="shared" si="43"/>
        <v>0</v>
      </c>
      <c r="AG43" s="401">
        <f t="shared" si="43"/>
        <v>0</v>
      </c>
      <c r="AH43" s="401">
        <f t="shared" si="43"/>
        <v>0</v>
      </c>
      <c r="AI43" s="401">
        <f t="shared" si="43"/>
        <v>0</v>
      </c>
      <c r="AJ43" s="401">
        <f t="shared" si="43"/>
        <v>0</v>
      </c>
      <c r="AK43" s="401">
        <f t="shared" si="43"/>
        <v>0</v>
      </c>
      <c r="AL43" s="401">
        <f t="shared" si="43"/>
        <v>0</v>
      </c>
      <c r="AM43" s="372">
        <f>SUM(H43:AL43)</f>
        <v>2</v>
      </c>
      <c r="AN43" s="372"/>
      <c r="AO43" s="372">
        <f t="shared" si="30"/>
        <v>0</v>
      </c>
      <c r="AP43" s="372"/>
      <c r="AQ43" s="361">
        <f t="shared" si="32"/>
        <v>0</v>
      </c>
      <c r="AW43" s="372"/>
      <c r="AX43" s="372"/>
      <c r="AY43" s="372"/>
      <c r="AZ43" s="372"/>
      <c r="BA43" s="372"/>
      <c r="BB43" s="372"/>
      <c r="BC43" s="372"/>
    </row>
    <row r="44" spans="1:55" x14ac:dyDescent="0.15">
      <c r="C44" s="372"/>
      <c r="D44" s="432" t="s">
        <v>26</v>
      </c>
      <c r="E44" s="433" t="s">
        <v>198</v>
      </c>
      <c r="F44" s="433"/>
      <c r="H44" s="433"/>
      <c r="I44" s="372"/>
      <c r="J44" s="372"/>
      <c r="K44" s="372"/>
      <c r="L44" s="372"/>
      <c r="M44" s="372"/>
      <c r="N44" s="372"/>
      <c r="O44" s="433"/>
      <c r="P44" s="372"/>
      <c r="Q44" s="372"/>
      <c r="R44" s="372"/>
      <c r="S44" s="433"/>
      <c r="T44" s="433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Q44" s="361">
        <f>SUM(AQ30:AQ43)</f>
        <v>0</v>
      </c>
      <c r="AW44" s="372"/>
      <c r="AX44" s="372"/>
      <c r="AY44" s="372"/>
      <c r="AZ44" s="372"/>
      <c r="BA44" s="372"/>
      <c r="BB44" s="372"/>
      <c r="BC44" s="372"/>
    </row>
    <row r="45" spans="1:55" x14ac:dyDescent="0.15">
      <c r="C45" s="372"/>
      <c r="D45" s="434" t="s">
        <v>26</v>
      </c>
      <c r="E45" s="433" t="s">
        <v>199</v>
      </c>
      <c r="F45" s="433"/>
      <c r="H45" s="433"/>
      <c r="I45" s="372"/>
      <c r="J45" s="372"/>
      <c r="K45" s="372"/>
      <c r="L45" s="372"/>
      <c r="M45" s="372"/>
      <c r="N45" s="433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W45" s="372"/>
      <c r="AX45" s="372"/>
      <c r="AY45" s="372"/>
      <c r="AZ45" s="372"/>
      <c r="BA45" s="372"/>
      <c r="BB45" s="372"/>
      <c r="BC45" s="372"/>
    </row>
    <row r="46" spans="1:55" x14ac:dyDescent="0.15">
      <c r="C46" s="372"/>
      <c r="D46" s="434" t="s">
        <v>200</v>
      </c>
      <c r="E46" s="433" t="s">
        <v>201</v>
      </c>
      <c r="F46" s="433"/>
      <c r="H46" s="433"/>
      <c r="I46" s="372"/>
      <c r="J46" s="372"/>
      <c r="K46" s="372"/>
      <c r="L46" s="372"/>
      <c r="M46" s="372"/>
      <c r="N46" s="433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W46" s="372"/>
      <c r="AX46" s="372"/>
      <c r="AY46" s="372"/>
      <c r="AZ46" s="372"/>
      <c r="BA46" s="372"/>
      <c r="BB46" s="372"/>
      <c r="BC46" s="372"/>
    </row>
    <row r="48" spans="1:55" ht="13.5" customHeight="1" x14ac:dyDescent="0.15">
      <c r="D48" s="649" t="s">
        <v>126</v>
      </c>
      <c r="E48" s="649"/>
      <c r="F48" s="649" t="s">
        <v>202</v>
      </c>
      <c r="G48" s="649"/>
      <c r="H48" s="649"/>
    </row>
    <row r="49" spans="4:8" ht="13.5" customHeight="1" x14ac:dyDescent="0.15">
      <c r="D49" s="649"/>
      <c r="E49" s="649"/>
      <c r="F49" s="649"/>
      <c r="G49" s="649"/>
      <c r="H49" s="649"/>
    </row>
    <row r="50" spans="4:8" ht="13.5" customHeight="1" x14ac:dyDescent="0.15">
      <c r="D50" s="649" t="s">
        <v>129</v>
      </c>
      <c r="E50" s="649"/>
      <c r="F50" s="649" t="s">
        <v>203</v>
      </c>
      <c r="G50" s="649"/>
      <c r="H50" s="649"/>
    </row>
    <row r="51" spans="4:8" ht="13.5" customHeight="1" x14ac:dyDescent="0.15">
      <c r="D51" s="649"/>
      <c r="E51" s="649"/>
      <c r="F51" s="649"/>
      <c r="G51" s="649"/>
      <c r="H51" s="649"/>
    </row>
    <row r="52" spans="4:8" ht="13.5" customHeight="1" x14ac:dyDescent="0.15">
      <c r="D52" s="649" t="s">
        <v>128</v>
      </c>
      <c r="E52" s="649"/>
      <c r="F52" s="649" t="s">
        <v>204</v>
      </c>
      <c r="G52" s="649"/>
      <c r="H52" s="649"/>
    </row>
    <row r="53" spans="4:8" ht="13.5" customHeight="1" x14ac:dyDescent="0.15">
      <c r="D53" s="649"/>
      <c r="E53" s="649"/>
      <c r="F53" s="649"/>
      <c r="G53" s="649"/>
      <c r="H53" s="649"/>
    </row>
    <row r="54" spans="4:8" ht="13.5" customHeight="1" x14ac:dyDescent="0.15">
      <c r="D54" s="649" t="s">
        <v>130</v>
      </c>
      <c r="E54" s="649"/>
      <c r="F54" s="665" t="s">
        <v>205</v>
      </c>
      <c r="G54" s="665"/>
      <c r="H54" s="665"/>
    </row>
    <row r="55" spans="4:8" ht="13.5" customHeight="1" x14ac:dyDescent="0.15">
      <c r="D55" s="649"/>
      <c r="E55" s="649"/>
      <c r="F55" s="665"/>
      <c r="G55" s="665"/>
      <c r="H55" s="665"/>
    </row>
    <row r="56" spans="4:8" ht="13.5" customHeight="1" x14ac:dyDescent="0.15">
      <c r="D56" s="649" t="s">
        <v>131</v>
      </c>
      <c r="E56" s="649"/>
      <c r="F56" s="649" t="s">
        <v>206</v>
      </c>
      <c r="G56" s="649"/>
      <c r="H56" s="649"/>
    </row>
    <row r="57" spans="4:8" ht="13.5" customHeight="1" x14ac:dyDescent="0.15">
      <c r="D57" s="649"/>
      <c r="E57" s="649"/>
      <c r="F57" s="649"/>
      <c r="G57" s="649"/>
      <c r="H57" s="649"/>
    </row>
    <row r="58" spans="4:8" ht="13.5" customHeight="1" x14ac:dyDescent="0.15">
      <c r="D58" s="649" t="s">
        <v>127</v>
      </c>
      <c r="E58" s="649"/>
      <c r="F58" s="649" t="s">
        <v>207</v>
      </c>
      <c r="G58" s="649"/>
      <c r="H58" s="649"/>
    </row>
    <row r="59" spans="4:8" ht="13.5" customHeight="1" x14ac:dyDescent="0.15">
      <c r="D59" s="649"/>
      <c r="E59" s="649"/>
      <c r="F59" s="649"/>
      <c r="G59" s="649"/>
      <c r="H59" s="649"/>
    </row>
    <row r="60" spans="4:8" ht="13.5" customHeight="1" x14ac:dyDescent="0.15">
      <c r="D60" s="649" t="s">
        <v>146</v>
      </c>
      <c r="E60" s="649"/>
      <c r="F60" s="649" t="s">
        <v>208</v>
      </c>
      <c r="G60" s="649"/>
      <c r="H60" s="649"/>
    </row>
    <row r="61" spans="4:8" ht="13.5" customHeight="1" x14ac:dyDescent="0.15">
      <c r="D61" s="649"/>
      <c r="E61" s="649"/>
      <c r="F61" s="649"/>
      <c r="G61" s="649"/>
      <c r="H61" s="649"/>
    </row>
    <row r="62" spans="4:8" ht="13.5" customHeight="1" x14ac:dyDescent="0.15">
      <c r="D62" s="649" t="s">
        <v>147</v>
      </c>
      <c r="E62" s="649"/>
      <c r="F62" s="649" t="s">
        <v>209</v>
      </c>
      <c r="G62" s="649"/>
      <c r="H62" s="649"/>
    </row>
    <row r="63" spans="4:8" ht="13.5" customHeight="1" x14ac:dyDescent="0.15">
      <c r="D63" s="649"/>
      <c r="E63" s="649"/>
      <c r="F63" s="649"/>
      <c r="G63" s="649"/>
      <c r="H63" s="649"/>
    </row>
    <row r="64" spans="4:8" ht="13.5" customHeight="1" x14ac:dyDescent="0.15">
      <c r="D64" s="649" t="s">
        <v>142</v>
      </c>
      <c r="E64" s="649"/>
      <c r="F64" s="649" t="s">
        <v>210</v>
      </c>
      <c r="G64" s="649"/>
      <c r="H64" s="649"/>
    </row>
    <row r="65" spans="4:8" ht="13.5" customHeight="1" x14ac:dyDescent="0.15">
      <c r="D65" s="649"/>
      <c r="E65" s="649"/>
      <c r="F65" s="649"/>
      <c r="G65" s="649"/>
      <c r="H65" s="649"/>
    </row>
    <row r="67" spans="4:8" ht="13.5" customHeight="1" x14ac:dyDescent="0.15">
      <c r="D67" s="650" t="s">
        <v>211</v>
      </c>
      <c r="E67" s="651"/>
      <c r="F67" s="656"/>
      <c r="G67" s="657"/>
      <c r="H67" s="658"/>
    </row>
    <row r="68" spans="4:8" ht="13.5" customHeight="1" x14ac:dyDescent="0.15">
      <c r="D68" s="652"/>
      <c r="E68" s="653"/>
      <c r="F68" s="659"/>
      <c r="G68" s="660"/>
      <c r="H68" s="661"/>
    </row>
    <row r="69" spans="4:8" ht="13.5" customHeight="1" x14ac:dyDescent="0.15">
      <c r="D69" s="652"/>
      <c r="E69" s="653"/>
      <c r="F69" s="659"/>
      <c r="G69" s="660"/>
      <c r="H69" s="661"/>
    </row>
    <row r="70" spans="4:8" ht="13.5" customHeight="1" x14ac:dyDescent="0.15">
      <c r="D70" s="652"/>
      <c r="E70" s="653"/>
      <c r="F70" s="659"/>
      <c r="G70" s="660"/>
      <c r="H70" s="661"/>
    </row>
    <row r="71" spans="4:8" ht="13.5" customHeight="1" x14ac:dyDescent="0.15">
      <c r="D71" s="652"/>
      <c r="E71" s="653"/>
      <c r="F71" s="659"/>
      <c r="G71" s="660"/>
      <c r="H71" s="661"/>
    </row>
    <row r="72" spans="4:8" ht="13.5" customHeight="1" x14ac:dyDescent="0.15">
      <c r="D72" s="652"/>
      <c r="E72" s="653"/>
      <c r="F72" s="659"/>
      <c r="G72" s="660"/>
      <c r="H72" s="661"/>
    </row>
    <row r="73" spans="4:8" ht="13.5" customHeight="1" x14ac:dyDescent="0.15">
      <c r="D73" s="652"/>
      <c r="E73" s="653"/>
      <c r="F73" s="659"/>
      <c r="G73" s="660"/>
      <c r="H73" s="661"/>
    </row>
    <row r="74" spans="4:8" ht="13.5" customHeight="1" x14ac:dyDescent="0.15">
      <c r="D74" s="654"/>
      <c r="E74" s="655"/>
      <c r="F74" s="662"/>
      <c r="G74" s="663"/>
      <c r="H74" s="664"/>
    </row>
    <row r="75" spans="4:8" ht="13.5" customHeight="1" x14ac:dyDescent="0.15">
      <c r="D75" s="650" t="s">
        <v>212</v>
      </c>
      <c r="E75" s="651"/>
      <c r="F75" s="656"/>
      <c r="G75" s="657"/>
      <c r="H75" s="658"/>
    </row>
    <row r="76" spans="4:8" ht="13.5" customHeight="1" x14ac:dyDescent="0.15">
      <c r="D76" s="652"/>
      <c r="E76" s="653"/>
      <c r="F76" s="659"/>
      <c r="G76" s="660"/>
      <c r="H76" s="661"/>
    </row>
    <row r="77" spans="4:8" ht="13.5" customHeight="1" x14ac:dyDescent="0.15">
      <c r="D77" s="652"/>
      <c r="E77" s="653"/>
      <c r="F77" s="659"/>
      <c r="G77" s="660"/>
      <c r="H77" s="661"/>
    </row>
    <row r="78" spans="4:8" ht="13.5" customHeight="1" x14ac:dyDescent="0.15">
      <c r="D78" s="652"/>
      <c r="E78" s="653"/>
      <c r="F78" s="659"/>
      <c r="G78" s="660"/>
      <c r="H78" s="661"/>
    </row>
    <row r="79" spans="4:8" ht="13.5" customHeight="1" x14ac:dyDescent="0.15">
      <c r="D79" s="652"/>
      <c r="E79" s="653"/>
      <c r="F79" s="659"/>
      <c r="G79" s="660"/>
      <c r="H79" s="661"/>
    </row>
    <row r="80" spans="4:8" ht="13.5" customHeight="1" x14ac:dyDescent="0.15">
      <c r="D80" s="652"/>
      <c r="E80" s="653"/>
      <c r="F80" s="659"/>
      <c r="G80" s="660"/>
      <c r="H80" s="661"/>
    </row>
    <row r="81" spans="4:8" ht="13.5" customHeight="1" x14ac:dyDescent="0.15">
      <c r="D81" s="652"/>
      <c r="E81" s="653"/>
      <c r="F81" s="659"/>
      <c r="G81" s="660"/>
      <c r="H81" s="661"/>
    </row>
    <row r="82" spans="4:8" ht="13.5" customHeight="1" x14ac:dyDescent="0.15">
      <c r="D82" s="654"/>
      <c r="E82" s="655"/>
      <c r="F82" s="662"/>
      <c r="G82" s="663"/>
      <c r="H82" s="664"/>
    </row>
    <row r="83" spans="4:8" x14ac:dyDescent="0.15">
      <c r="D83" s="649"/>
      <c r="E83" s="649"/>
      <c r="F83" s="649"/>
      <c r="G83" s="649"/>
      <c r="H83" s="649"/>
    </row>
    <row r="84" spans="4:8" x14ac:dyDescent="0.15">
      <c r="D84" s="649"/>
      <c r="E84" s="649"/>
      <c r="F84" s="649"/>
      <c r="G84" s="649"/>
      <c r="H84" s="649"/>
    </row>
  </sheetData>
  <mergeCells count="60">
    <mergeCell ref="AS4:AS5"/>
    <mergeCell ref="C1:G1"/>
    <mergeCell ref="C2:G2"/>
    <mergeCell ref="C3:G3"/>
    <mergeCell ref="C4:C5"/>
    <mergeCell ref="D4:D5"/>
    <mergeCell ref="E4:E5"/>
    <mergeCell ref="F4:G5"/>
    <mergeCell ref="AM4:AM5"/>
    <mergeCell ref="AN4:AN5"/>
    <mergeCell ref="AO4:AO5"/>
    <mergeCell ref="AQ4:AQ5"/>
    <mergeCell ref="AR4:AR5"/>
    <mergeCell ref="BE4:BE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C20:C43"/>
    <mergeCell ref="D20:G20"/>
    <mergeCell ref="D21:G21"/>
    <mergeCell ref="D23:G23"/>
    <mergeCell ref="D24:G24"/>
    <mergeCell ref="D25:G25"/>
    <mergeCell ref="D26:G26"/>
    <mergeCell ref="D27:G27"/>
    <mergeCell ref="D28:G28"/>
    <mergeCell ref="D43:G43"/>
    <mergeCell ref="D22:G22"/>
    <mergeCell ref="D48:E49"/>
    <mergeCell ref="F48:H49"/>
    <mergeCell ref="D50:E51"/>
    <mergeCell ref="F50:H51"/>
    <mergeCell ref="D52:E53"/>
    <mergeCell ref="F52:H53"/>
    <mergeCell ref="D54:E55"/>
    <mergeCell ref="F54:H55"/>
    <mergeCell ref="D56:E57"/>
    <mergeCell ref="F56:H57"/>
    <mergeCell ref="D58:E59"/>
    <mergeCell ref="F58:H59"/>
    <mergeCell ref="D60:E61"/>
    <mergeCell ref="F60:H61"/>
    <mergeCell ref="D62:E63"/>
    <mergeCell ref="F62:H63"/>
    <mergeCell ref="D64:E65"/>
    <mergeCell ref="F64:H65"/>
    <mergeCell ref="D67:E74"/>
    <mergeCell ref="F67:H74"/>
    <mergeCell ref="D75:E82"/>
    <mergeCell ref="F75:H82"/>
    <mergeCell ref="D83:E84"/>
    <mergeCell ref="F83:H84"/>
  </mergeCells>
  <phoneticPr fontId="4"/>
  <pageMargins left="0.70866141732283461" right="0.70866141732283461" top="0.74803149606299213" bottom="0.74803149606299213" header="0.31496062992125984" footer="0.31496062992125984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53C6-E52C-428D-BCC0-20E759111FD5}">
  <sheetPr>
    <pageSetUpPr fitToPage="1"/>
  </sheetPr>
  <dimension ref="A1:AS46016"/>
  <sheetViews>
    <sheetView view="pageBreakPreview" zoomScale="50" zoomScaleNormal="50" zoomScaleSheetLayoutView="50" workbookViewId="0">
      <pane xSplit="4" ySplit="11" topLeftCell="I12" activePane="bottomRight" state="frozen"/>
      <selection pane="topRight" activeCell="E1" sqref="E1"/>
      <selection pane="bottomLeft" activeCell="A12" sqref="A12"/>
      <selection pane="bottomRight" activeCell="AH13" sqref="AH13"/>
    </sheetView>
  </sheetViews>
  <sheetFormatPr defaultRowHeight="5.65" customHeight="1" x14ac:dyDescent="0.15"/>
  <cols>
    <col min="1" max="1" width="3.125" style="1" customWidth="1"/>
    <col min="2" max="2" width="18.125" style="1" customWidth="1"/>
    <col min="3" max="3" width="9.875" style="1" bestFit="1" customWidth="1"/>
    <col min="4" max="4" width="14.25" style="1" bestFit="1" customWidth="1"/>
    <col min="5" max="5" width="5.875" style="2" customWidth="1"/>
    <col min="6" max="7" width="5.75" style="2" bestFit="1" customWidth="1"/>
    <col min="8" max="9" width="5.75" style="2" customWidth="1"/>
    <col min="10" max="10" width="6.75" style="2" bestFit="1" customWidth="1"/>
    <col min="11" max="13" width="5.75" style="2" bestFit="1" customWidth="1"/>
    <col min="14" max="16" width="6.625" style="2" bestFit="1" customWidth="1"/>
    <col min="17" max="17" width="7" style="2" bestFit="1" customWidth="1"/>
    <col min="18" max="35" width="8.625" style="2" customWidth="1"/>
    <col min="36" max="36" width="11.875" style="2" bestFit="1" customWidth="1"/>
    <col min="37" max="37" width="6.75" style="2" customWidth="1"/>
    <col min="38" max="38" width="6.75" style="2" hidden="1" customWidth="1"/>
    <col min="39" max="39" width="6.625" style="1" hidden="1" customWidth="1"/>
    <col min="40" max="40" width="4" style="1" hidden="1" customWidth="1"/>
    <col min="41" max="41" width="24" style="1" customWidth="1"/>
    <col min="42" max="255" width="9" style="1"/>
    <col min="256" max="256" width="3.125" style="1" customWidth="1"/>
    <col min="257" max="257" width="18.125" style="1" customWidth="1"/>
    <col min="258" max="258" width="6.75" style="1" customWidth="1"/>
    <col min="259" max="259" width="2.5" style="1" customWidth="1"/>
    <col min="260" max="260" width="6.5" style="1" customWidth="1"/>
    <col min="261" max="272" width="8.625" style="1" customWidth="1"/>
    <col min="273" max="273" width="9.625" style="1" customWidth="1"/>
    <col min="274" max="291" width="8.625" style="1" customWidth="1"/>
    <col min="292" max="293" width="6.75" style="1" customWidth="1"/>
    <col min="294" max="296" width="0" style="1" hidden="1" customWidth="1"/>
    <col min="297" max="511" width="9" style="1"/>
    <col min="512" max="512" width="3.125" style="1" customWidth="1"/>
    <col min="513" max="513" width="18.125" style="1" customWidth="1"/>
    <col min="514" max="514" width="6.75" style="1" customWidth="1"/>
    <col min="515" max="515" width="2.5" style="1" customWidth="1"/>
    <col min="516" max="516" width="6.5" style="1" customWidth="1"/>
    <col min="517" max="528" width="8.625" style="1" customWidth="1"/>
    <col min="529" max="529" width="9.625" style="1" customWidth="1"/>
    <col min="530" max="547" width="8.625" style="1" customWidth="1"/>
    <col min="548" max="549" width="6.75" style="1" customWidth="1"/>
    <col min="550" max="552" width="0" style="1" hidden="1" customWidth="1"/>
    <col min="553" max="767" width="9" style="1"/>
    <col min="768" max="768" width="3.125" style="1" customWidth="1"/>
    <col min="769" max="769" width="18.125" style="1" customWidth="1"/>
    <col min="770" max="770" width="6.75" style="1" customWidth="1"/>
    <col min="771" max="771" width="2.5" style="1" customWidth="1"/>
    <col min="772" max="772" width="6.5" style="1" customWidth="1"/>
    <col min="773" max="784" width="8.625" style="1" customWidth="1"/>
    <col min="785" max="785" width="9.625" style="1" customWidth="1"/>
    <col min="786" max="803" width="8.625" style="1" customWidth="1"/>
    <col min="804" max="805" width="6.75" style="1" customWidth="1"/>
    <col min="806" max="808" width="0" style="1" hidden="1" customWidth="1"/>
    <col min="809" max="1023" width="9" style="1"/>
    <col min="1024" max="1024" width="3.125" style="1" customWidth="1"/>
    <col min="1025" max="1025" width="18.125" style="1" customWidth="1"/>
    <col min="1026" max="1026" width="6.75" style="1" customWidth="1"/>
    <col min="1027" max="1027" width="2.5" style="1" customWidth="1"/>
    <col min="1028" max="1028" width="6.5" style="1" customWidth="1"/>
    <col min="1029" max="1040" width="8.625" style="1" customWidth="1"/>
    <col min="1041" max="1041" width="9.625" style="1" customWidth="1"/>
    <col min="1042" max="1059" width="8.625" style="1" customWidth="1"/>
    <col min="1060" max="1061" width="6.75" style="1" customWidth="1"/>
    <col min="1062" max="1064" width="0" style="1" hidden="1" customWidth="1"/>
    <col min="1065" max="1279" width="9" style="1"/>
    <col min="1280" max="1280" width="3.125" style="1" customWidth="1"/>
    <col min="1281" max="1281" width="18.125" style="1" customWidth="1"/>
    <col min="1282" max="1282" width="6.75" style="1" customWidth="1"/>
    <col min="1283" max="1283" width="2.5" style="1" customWidth="1"/>
    <col min="1284" max="1284" width="6.5" style="1" customWidth="1"/>
    <col min="1285" max="1296" width="8.625" style="1" customWidth="1"/>
    <col min="1297" max="1297" width="9.625" style="1" customWidth="1"/>
    <col min="1298" max="1315" width="8.625" style="1" customWidth="1"/>
    <col min="1316" max="1317" width="6.75" style="1" customWidth="1"/>
    <col min="1318" max="1320" width="0" style="1" hidden="1" customWidth="1"/>
    <col min="1321" max="1535" width="9" style="1"/>
    <col min="1536" max="1536" width="3.125" style="1" customWidth="1"/>
    <col min="1537" max="1537" width="18.125" style="1" customWidth="1"/>
    <col min="1538" max="1538" width="6.75" style="1" customWidth="1"/>
    <col min="1539" max="1539" width="2.5" style="1" customWidth="1"/>
    <col min="1540" max="1540" width="6.5" style="1" customWidth="1"/>
    <col min="1541" max="1552" width="8.625" style="1" customWidth="1"/>
    <col min="1553" max="1553" width="9.625" style="1" customWidth="1"/>
    <col min="1554" max="1571" width="8.625" style="1" customWidth="1"/>
    <col min="1572" max="1573" width="6.75" style="1" customWidth="1"/>
    <col min="1574" max="1576" width="0" style="1" hidden="1" customWidth="1"/>
    <col min="1577" max="1791" width="9" style="1"/>
    <col min="1792" max="1792" width="3.125" style="1" customWidth="1"/>
    <col min="1793" max="1793" width="18.125" style="1" customWidth="1"/>
    <col min="1794" max="1794" width="6.75" style="1" customWidth="1"/>
    <col min="1795" max="1795" width="2.5" style="1" customWidth="1"/>
    <col min="1796" max="1796" width="6.5" style="1" customWidth="1"/>
    <col min="1797" max="1808" width="8.625" style="1" customWidth="1"/>
    <col min="1809" max="1809" width="9.625" style="1" customWidth="1"/>
    <col min="1810" max="1827" width="8.625" style="1" customWidth="1"/>
    <col min="1828" max="1829" width="6.75" style="1" customWidth="1"/>
    <col min="1830" max="1832" width="0" style="1" hidden="1" customWidth="1"/>
    <col min="1833" max="2047" width="9" style="1"/>
    <col min="2048" max="2048" width="3.125" style="1" customWidth="1"/>
    <col min="2049" max="2049" width="18.125" style="1" customWidth="1"/>
    <col min="2050" max="2050" width="6.75" style="1" customWidth="1"/>
    <col min="2051" max="2051" width="2.5" style="1" customWidth="1"/>
    <col min="2052" max="2052" width="6.5" style="1" customWidth="1"/>
    <col min="2053" max="2064" width="8.625" style="1" customWidth="1"/>
    <col min="2065" max="2065" width="9.625" style="1" customWidth="1"/>
    <col min="2066" max="2083" width="8.625" style="1" customWidth="1"/>
    <col min="2084" max="2085" width="6.75" style="1" customWidth="1"/>
    <col min="2086" max="2088" width="0" style="1" hidden="1" customWidth="1"/>
    <col min="2089" max="2303" width="9" style="1"/>
    <col min="2304" max="2304" width="3.125" style="1" customWidth="1"/>
    <col min="2305" max="2305" width="18.125" style="1" customWidth="1"/>
    <col min="2306" max="2306" width="6.75" style="1" customWidth="1"/>
    <col min="2307" max="2307" width="2.5" style="1" customWidth="1"/>
    <col min="2308" max="2308" width="6.5" style="1" customWidth="1"/>
    <col min="2309" max="2320" width="8.625" style="1" customWidth="1"/>
    <col min="2321" max="2321" width="9.625" style="1" customWidth="1"/>
    <col min="2322" max="2339" width="8.625" style="1" customWidth="1"/>
    <col min="2340" max="2341" width="6.75" style="1" customWidth="1"/>
    <col min="2342" max="2344" width="0" style="1" hidden="1" customWidth="1"/>
    <col min="2345" max="2559" width="9" style="1"/>
    <col min="2560" max="2560" width="3.125" style="1" customWidth="1"/>
    <col min="2561" max="2561" width="18.125" style="1" customWidth="1"/>
    <col min="2562" max="2562" width="6.75" style="1" customWidth="1"/>
    <col min="2563" max="2563" width="2.5" style="1" customWidth="1"/>
    <col min="2564" max="2564" width="6.5" style="1" customWidth="1"/>
    <col min="2565" max="2576" width="8.625" style="1" customWidth="1"/>
    <col min="2577" max="2577" width="9.625" style="1" customWidth="1"/>
    <col min="2578" max="2595" width="8.625" style="1" customWidth="1"/>
    <col min="2596" max="2597" width="6.75" style="1" customWidth="1"/>
    <col min="2598" max="2600" width="0" style="1" hidden="1" customWidth="1"/>
    <col min="2601" max="2815" width="9" style="1"/>
    <col min="2816" max="2816" width="3.125" style="1" customWidth="1"/>
    <col min="2817" max="2817" width="18.125" style="1" customWidth="1"/>
    <col min="2818" max="2818" width="6.75" style="1" customWidth="1"/>
    <col min="2819" max="2819" width="2.5" style="1" customWidth="1"/>
    <col min="2820" max="2820" width="6.5" style="1" customWidth="1"/>
    <col min="2821" max="2832" width="8.625" style="1" customWidth="1"/>
    <col min="2833" max="2833" width="9.625" style="1" customWidth="1"/>
    <col min="2834" max="2851" width="8.625" style="1" customWidth="1"/>
    <col min="2852" max="2853" width="6.75" style="1" customWidth="1"/>
    <col min="2854" max="2856" width="0" style="1" hidden="1" customWidth="1"/>
    <col min="2857" max="3071" width="9" style="1"/>
    <col min="3072" max="3072" width="3.125" style="1" customWidth="1"/>
    <col min="3073" max="3073" width="18.125" style="1" customWidth="1"/>
    <col min="3074" max="3074" width="6.75" style="1" customWidth="1"/>
    <col min="3075" max="3075" width="2.5" style="1" customWidth="1"/>
    <col min="3076" max="3076" width="6.5" style="1" customWidth="1"/>
    <col min="3077" max="3088" width="8.625" style="1" customWidth="1"/>
    <col min="3089" max="3089" width="9.625" style="1" customWidth="1"/>
    <col min="3090" max="3107" width="8.625" style="1" customWidth="1"/>
    <col min="3108" max="3109" width="6.75" style="1" customWidth="1"/>
    <col min="3110" max="3112" width="0" style="1" hidden="1" customWidth="1"/>
    <col min="3113" max="3327" width="9" style="1"/>
    <col min="3328" max="3328" width="3.125" style="1" customWidth="1"/>
    <col min="3329" max="3329" width="18.125" style="1" customWidth="1"/>
    <col min="3330" max="3330" width="6.75" style="1" customWidth="1"/>
    <col min="3331" max="3331" width="2.5" style="1" customWidth="1"/>
    <col min="3332" max="3332" width="6.5" style="1" customWidth="1"/>
    <col min="3333" max="3344" width="8.625" style="1" customWidth="1"/>
    <col min="3345" max="3345" width="9.625" style="1" customWidth="1"/>
    <col min="3346" max="3363" width="8.625" style="1" customWidth="1"/>
    <col min="3364" max="3365" width="6.75" style="1" customWidth="1"/>
    <col min="3366" max="3368" width="0" style="1" hidden="1" customWidth="1"/>
    <col min="3369" max="3583" width="9" style="1"/>
    <col min="3584" max="3584" width="3.125" style="1" customWidth="1"/>
    <col min="3585" max="3585" width="18.125" style="1" customWidth="1"/>
    <col min="3586" max="3586" width="6.75" style="1" customWidth="1"/>
    <col min="3587" max="3587" width="2.5" style="1" customWidth="1"/>
    <col min="3588" max="3588" width="6.5" style="1" customWidth="1"/>
    <col min="3589" max="3600" width="8.625" style="1" customWidth="1"/>
    <col min="3601" max="3601" width="9.625" style="1" customWidth="1"/>
    <col min="3602" max="3619" width="8.625" style="1" customWidth="1"/>
    <col min="3620" max="3621" width="6.75" style="1" customWidth="1"/>
    <col min="3622" max="3624" width="0" style="1" hidden="1" customWidth="1"/>
    <col min="3625" max="3839" width="9" style="1"/>
    <col min="3840" max="3840" width="3.125" style="1" customWidth="1"/>
    <col min="3841" max="3841" width="18.125" style="1" customWidth="1"/>
    <col min="3842" max="3842" width="6.75" style="1" customWidth="1"/>
    <col min="3843" max="3843" width="2.5" style="1" customWidth="1"/>
    <col min="3844" max="3844" width="6.5" style="1" customWidth="1"/>
    <col min="3845" max="3856" width="8.625" style="1" customWidth="1"/>
    <col min="3857" max="3857" width="9.625" style="1" customWidth="1"/>
    <col min="3858" max="3875" width="8.625" style="1" customWidth="1"/>
    <col min="3876" max="3877" width="6.75" style="1" customWidth="1"/>
    <col min="3878" max="3880" width="0" style="1" hidden="1" customWidth="1"/>
    <col min="3881" max="4095" width="9" style="1"/>
    <col min="4096" max="4096" width="3.125" style="1" customWidth="1"/>
    <col min="4097" max="4097" width="18.125" style="1" customWidth="1"/>
    <col min="4098" max="4098" width="6.75" style="1" customWidth="1"/>
    <col min="4099" max="4099" width="2.5" style="1" customWidth="1"/>
    <col min="4100" max="4100" width="6.5" style="1" customWidth="1"/>
    <col min="4101" max="4112" width="8.625" style="1" customWidth="1"/>
    <col min="4113" max="4113" width="9.625" style="1" customWidth="1"/>
    <col min="4114" max="4131" width="8.625" style="1" customWidth="1"/>
    <col min="4132" max="4133" width="6.75" style="1" customWidth="1"/>
    <col min="4134" max="4136" width="0" style="1" hidden="1" customWidth="1"/>
    <col min="4137" max="4351" width="9" style="1"/>
    <col min="4352" max="4352" width="3.125" style="1" customWidth="1"/>
    <col min="4353" max="4353" width="18.125" style="1" customWidth="1"/>
    <col min="4354" max="4354" width="6.75" style="1" customWidth="1"/>
    <col min="4355" max="4355" width="2.5" style="1" customWidth="1"/>
    <col min="4356" max="4356" width="6.5" style="1" customWidth="1"/>
    <col min="4357" max="4368" width="8.625" style="1" customWidth="1"/>
    <col min="4369" max="4369" width="9.625" style="1" customWidth="1"/>
    <col min="4370" max="4387" width="8.625" style="1" customWidth="1"/>
    <col min="4388" max="4389" width="6.75" style="1" customWidth="1"/>
    <col min="4390" max="4392" width="0" style="1" hidden="1" customWidth="1"/>
    <col min="4393" max="4607" width="9" style="1"/>
    <col min="4608" max="4608" width="3.125" style="1" customWidth="1"/>
    <col min="4609" max="4609" width="18.125" style="1" customWidth="1"/>
    <col min="4610" max="4610" width="6.75" style="1" customWidth="1"/>
    <col min="4611" max="4611" width="2.5" style="1" customWidth="1"/>
    <col min="4612" max="4612" width="6.5" style="1" customWidth="1"/>
    <col min="4613" max="4624" width="8.625" style="1" customWidth="1"/>
    <col min="4625" max="4625" width="9.625" style="1" customWidth="1"/>
    <col min="4626" max="4643" width="8.625" style="1" customWidth="1"/>
    <col min="4644" max="4645" width="6.75" style="1" customWidth="1"/>
    <col min="4646" max="4648" width="0" style="1" hidden="1" customWidth="1"/>
    <col min="4649" max="4863" width="9" style="1"/>
    <col min="4864" max="4864" width="3.125" style="1" customWidth="1"/>
    <col min="4865" max="4865" width="18.125" style="1" customWidth="1"/>
    <col min="4866" max="4866" width="6.75" style="1" customWidth="1"/>
    <col min="4867" max="4867" width="2.5" style="1" customWidth="1"/>
    <col min="4868" max="4868" width="6.5" style="1" customWidth="1"/>
    <col min="4869" max="4880" width="8.625" style="1" customWidth="1"/>
    <col min="4881" max="4881" width="9.625" style="1" customWidth="1"/>
    <col min="4882" max="4899" width="8.625" style="1" customWidth="1"/>
    <col min="4900" max="4901" width="6.75" style="1" customWidth="1"/>
    <col min="4902" max="4904" width="0" style="1" hidden="1" customWidth="1"/>
    <col min="4905" max="5119" width="9" style="1"/>
    <col min="5120" max="5120" width="3.125" style="1" customWidth="1"/>
    <col min="5121" max="5121" width="18.125" style="1" customWidth="1"/>
    <col min="5122" max="5122" width="6.75" style="1" customWidth="1"/>
    <col min="5123" max="5123" width="2.5" style="1" customWidth="1"/>
    <col min="5124" max="5124" width="6.5" style="1" customWidth="1"/>
    <col min="5125" max="5136" width="8.625" style="1" customWidth="1"/>
    <col min="5137" max="5137" width="9.625" style="1" customWidth="1"/>
    <col min="5138" max="5155" width="8.625" style="1" customWidth="1"/>
    <col min="5156" max="5157" width="6.75" style="1" customWidth="1"/>
    <col min="5158" max="5160" width="0" style="1" hidden="1" customWidth="1"/>
    <col min="5161" max="5375" width="9" style="1"/>
    <col min="5376" max="5376" width="3.125" style="1" customWidth="1"/>
    <col min="5377" max="5377" width="18.125" style="1" customWidth="1"/>
    <col min="5378" max="5378" width="6.75" style="1" customWidth="1"/>
    <col min="5379" max="5379" width="2.5" style="1" customWidth="1"/>
    <col min="5380" max="5380" width="6.5" style="1" customWidth="1"/>
    <col min="5381" max="5392" width="8.625" style="1" customWidth="1"/>
    <col min="5393" max="5393" width="9.625" style="1" customWidth="1"/>
    <col min="5394" max="5411" width="8.625" style="1" customWidth="1"/>
    <col min="5412" max="5413" width="6.75" style="1" customWidth="1"/>
    <col min="5414" max="5416" width="0" style="1" hidden="1" customWidth="1"/>
    <col min="5417" max="5631" width="9" style="1"/>
    <col min="5632" max="5632" width="3.125" style="1" customWidth="1"/>
    <col min="5633" max="5633" width="18.125" style="1" customWidth="1"/>
    <col min="5634" max="5634" width="6.75" style="1" customWidth="1"/>
    <col min="5635" max="5635" width="2.5" style="1" customWidth="1"/>
    <col min="5636" max="5636" width="6.5" style="1" customWidth="1"/>
    <col min="5637" max="5648" width="8.625" style="1" customWidth="1"/>
    <col min="5649" max="5649" width="9.625" style="1" customWidth="1"/>
    <col min="5650" max="5667" width="8.625" style="1" customWidth="1"/>
    <col min="5668" max="5669" width="6.75" style="1" customWidth="1"/>
    <col min="5670" max="5672" width="0" style="1" hidden="1" customWidth="1"/>
    <col min="5673" max="5887" width="9" style="1"/>
    <col min="5888" max="5888" width="3.125" style="1" customWidth="1"/>
    <col min="5889" max="5889" width="18.125" style="1" customWidth="1"/>
    <col min="5890" max="5890" width="6.75" style="1" customWidth="1"/>
    <col min="5891" max="5891" width="2.5" style="1" customWidth="1"/>
    <col min="5892" max="5892" width="6.5" style="1" customWidth="1"/>
    <col min="5893" max="5904" width="8.625" style="1" customWidth="1"/>
    <col min="5905" max="5905" width="9.625" style="1" customWidth="1"/>
    <col min="5906" max="5923" width="8.625" style="1" customWidth="1"/>
    <col min="5924" max="5925" width="6.75" style="1" customWidth="1"/>
    <col min="5926" max="5928" width="0" style="1" hidden="1" customWidth="1"/>
    <col min="5929" max="6143" width="9" style="1"/>
    <col min="6144" max="6144" width="3.125" style="1" customWidth="1"/>
    <col min="6145" max="6145" width="18.125" style="1" customWidth="1"/>
    <col min="6146" max="6146" width="6.75" style="1" customWidth="1"/>
    <col min="6147" max="6147" width="2.5" style="1" customWidth="1"/>
    <col min="6148" max="6148" width="6.5" style="1" customWidth="1"/>
    <col min="6149" max="6160" width="8.625" style="1" customWidth="1"/>
    <col min="6161" max="6161" width="9.625" style="1" customWidth="1"/>
    <col min="6162" max="6179" width="8.625" style="1" customWidth="1"/>
    <col min="6180" max="6181" width="6.75" style="1" customWidth="1"/>
    <col min="6182" max="6184" width="0" style="1" hidden="1" customWidth="1"/>
    <col min="6185" max="6399" width="9" style="1"/>
    <col min="6400" max="6400" width="3.125" style="1" customWidth="1"/>
    <col min="6401" max="6401" width="18.125" style="1" customWidth="1"/>
    <col min="6402" max="6402" width="6.75" style="1" customWidth="1"/>
    <col min="6403" max="6403" width="2.5" style="1" customWidth="1"/>
    <col min="6404" max="6404" width="6.5" style="1" customWidth="1"/>
    <col min="6405" max="6416" width="8.625" style="1" customWidth="1"/>
    <col min="6417" max="6417" width="9.625" style="1" customWidth="1"/>
    <col min="6418" max="6435" width="8.625" style="1" customWidth="1"/>
    <col min="6436" max="6437" width="6.75" style="1" customWidth="1"/>
    <col min="6438" max="6440" width="0" style="1" hidden="1" customWidth="1"/>
    <col min="6441" max="6655" width="9" style="1"/>
    <col min="6656" max="6656" width="3.125" style="1" customWidth="1"/>
    <col min="6657" max="6657" width="18.125" style="1" customWidth="1"/>
    <col min="6658" max="6658" width="6.75" style="1" customWidth="1"/>
    <col min="6659" max="6659" width="2.5" style="1" customWidth="1"/>
    <col min="6660" max="6660" width="6.5" style="1" customWidth="1"/>
    <col min="6661" max="6672" width="8.625" style="1" customWidth="1"/>
    <col min="6673" max="6673" width="9.625" style="1" customWidth="1"/>
    <col min="6674" max="6691" width="8.625" style="1" customWidth="1"/>
    <col min="6692" max="6693" width="6.75" style="1" customWidth="1"/>
    <col min="6694" max="6696" width="0" style="1" hidden="1" customWidth="1"/>
    <col min="6697" max="6911" width="9" style="1"/>
    <col min="6912" max="6912" width="3.125" style="1" customWidth="1"/>
    <col min="6913" max="6913" width="18.125" style="1" customWidth="1"/>
    <col min="6914" max="6914" width="6.75" style="1" customWidth="1"/>
    <col min="6915" max="6915" width="2.5" style="1" customWidth="1"/>
    <col min="6916" max="6916" width="6.5" style="1" customWidth="1"/>
    <col min="6917" max="6928" width="8.625" style="1" customWidth="1"/>
    <col min="6929" max="6929" width="9.625" style="1" customWidth="1"/>
    <col min="6930" max="6947" width="8.625" style="1" customWidth="1"/>
    <col min="6948" max="6949" width="6.75" style="1" customWidth="1"/>
    <col min="6950" max="6952" width="0" style="1" hidden="1" customWidth="1"/>
    <col min="6953" max="7167" width="9" style="1"/>
    <col min="7168" max="7168" width="3.125" style="1" customWidth="1"/>
    <col min="7169" max="7169" width="18.125" style="1" customWidth="1"/>
    <col min="7170" max="7170" width="6.75" style="1" customWidth="1"/>
    <col min="7171" max="7171" width="2.5" style="1" customWidth="1"/>
    <col min="7172" max="7172" width="6.5" style="1" customWidth="1"/>
    <col min="7173" max="7184" width="8.625" style="1" customWidth="1"/>
    <col min="7185" max="7185" width="9.625" style="1" customWidth="1"/>
    <col min="7186" max="7203" width="8.625" style="1" customWidth="1"/>
    <col min="7204" max="7205" width="6.75" style="1" customWidth="1"/>
    <col min="7206" max="7208" width="0" style="1" hidden="1" customWidth="1"/>
    <col min="7209" max="7423" width="9" style="1"/>
    <col min="7424" max="7424" width="3.125" style="1" customWidth="1"/>
    <col min="7425" max="7425" width="18.125" style="1" customWidth="1"/>
    <col min="7426" max="7426" width="6.75" style="1" customWidth="1"/>
    <col min="7427" max="7427" width="2.5" style="1" customWidth="1"/>
    <col min="7428" max="7428" width="6.5" style="1" customWidth="1"/>
    <col min="7429" max="7440" width="8.625" style="1" customWidth="1"/>
    <col min="7441" max="7441" width="9.625" style="1" customWidth="1"/>
    <col min="7442" max="7459" width="8.625" style="1" customWidth="1"/>
    <col min="7460" max="7461" width="6.75" style="1" customWidth="1"/>
    <col min="7462" max="7464" width="0" style="1" hidden="1" customWidth="1"/>
    <col min="7465" max="7679" width="9" style="1"/>
    <col min="7680" max="7680" width="3.125" style="1" customWidth="1"/>
    <col min="7681" max="7681" width="18.125" style="1" customWidth="1"/>
    <col min="7682" max="7682" width="6.75" style="1" customWidth="1"/>
    <col min="7683" max="7683" width="2.5" style="1" customWidth="1"/>
    <col min="7684" max="7684" width="6.5" style="1" customWidth="1"/>
    <col min="7685" max="7696" width="8.625" style="1" customWidth="1"/>
    <col min="7697" max="7697" width="9.625" style="1" customWidth="1"/>
    <col min="7698" max="7715" width="8.625" style="1" customWidth="1"/>
    <col min="7716" max="7717" width="6.75" style="1" customWidth="1"/>
    <col min="7718" max="7720" width="0" style="1" hidden="1" customWidth="1"/>
    <col min="7721" max="7935" width="9" style="1"/>
    <col min="7936" max="7936" width="3.125" style="1" customWidth="1"/>
    <col min="7937" max="7937" width="18.125" style="1" customWidth="1"/>
    <col min="7938" max="7938" width="6.75" style="1" customWidth="1"/>
    <col min="7939" max="7939" width="2.5" style="1" customWidth="1"/>
    <col min="7940" max="7940" width="6.5" style="1" customWidth="1"/>
    <col min="7941" max="7952" width="8.625" style="1" customWidth="1"/>
    <col min="7953" max="7953" width="9.625" style="1" customWidth="1"/>
    <col min="7954" max="7971" width="8.625" style="1" customWidth="1"/>
    <col min="7972" max="7973" width="6.75" style="1" customWidth="1"/>
    <col min="7974" max="7976" width="0" style="1" hidden="1" customWidth="1"/>
    <col min="7977" max="8191" width="9" style="1"/>
    <col min="8192" max="8192" width="3.125" style="1" customWidth="1"/>
    <col min="8193" max="8193" width="18.125" style="1" customWidth="1"/>
    <col min="8194" max="8194" width="6.75" style="1" customWidth="1"/>
    <col min="8195" max="8195" width="2.5" style="1" customWidth="1"/>
    <col min="8196" max="8196" width="6.5" style="1" customWidth="1"/>
    <col min="8197" max="8208" width="8.625" style="1" customWidth="1"/>
    <col min="8209" max="8209" width="9.625" style="1" customWidth="1"/>
    <col min="8210" max="8227" width="8.625" style="1" customWidth="1"/>
    <col min="8228" max="8229" width="6.75" style="1" customWidth="1"/>
    <col min="8230" max="8232" width="0" style="1" hidden="1" customWidth="1"/>
    <col min="8233" max="8447" width="9" style="1"/>
    <col min="8448" max="8448" width="3.125" style="1" customWidth="1"/>
    <col min="8449" max="8449" width="18.125" style="1" customWidth="1"/>
    <col min="8450" max="8450" width="6.75" style="1" customWidth="1"/>
    <col min="8451" max="8451" width="2.5" style="1" customWidth="1"/>
    <col min="8452" max="8452" width="6.5" style="1" customWidth="1"/>
    <col min="8453" max="8464" width="8.625" style="1" customWidth="1"/>
    <col min="8465" max="8465" width="9.625" style="1" customWidth="1"/>
    <col min="8466" max="8483" width="8.625" style="1" customWidth="1"/>
    <col min="8484" max="8485" width="6.75" style="1" customWidth="1"/>
    <col min="8486" max="8488" width="0" style="1" hidden="1" customWidth="1"/>
    <col min="8489" max="8703" width="9" style="1"/>
    <col min="8704" max="8704" width="3.125" style="1" customWidth="1"/>
    <col min="8705" max="8705" width="18.125" style="1" customWidth="1"/>
    <col min="8706" max="8706" width="6.75" style="1" customWidth="1"/>
    <col min="8707" max="8707" width="2.5" style="1" customWidth="1"/>
    <col min="8708" max="8708" width="6.5" style="1" customWidth="1"/>
    <col min="8709" max="8720" width="8.625" style="1" customWidth="1"/>
    <col min="8721" max="8721" width="9.625" style="1" customWidth="1"/>
    <col min="8722" max="8739" width="8.625" style="1" customWidth="1"/>
    <col min="8740" max="8741" width="6.75" style="1" customWidth="1"/>
    <col min="8742" max="8744" width="0" style="1" hidden="1" customWidth="1"/>
    <col min="8745" max="8959" width="9" style="1"/>
    <col min="8960" max="8960" width="3.125" style="1" customWidth="1"/>
    <col min="8961" max="8961" width="18.125" style="1" customWidth="1"/>
    <col min="8962" max="8962" width="6.75" style="1" customWidth="1"/>
    <col min="8963" max="8963" width="2.5" style="1" customWidth="1"/>
    <col min="8964" max="8964" width="6.5" style="1" customWidth="1"/>
    <col min="8965" max="8976" width="8.625" style="1" customWidth="1"/>
    <col min="8977" max="8977" width="9.625" style="1" customWidth="1"/>
    <col min="8978" max="8995" width="8.625" style="1" customWidth="1"/>
    <col min="8996" max="8997" width="6.75" style="1" customWidth="1"/>
    <col min="8998" max="9000" width="0" style="1" hidden="1" customWidth="1"/>
    <col min="9001" max="9215" width="9" style="1"/>
    <col min="9216" max="9216" width="3.125" style="1" customWidth="1"/>
    <col min="9217" max="9217" width="18.125" style="1" customWidth="1"/>
    <col min="9218" max="9218" width="6.75" style="1" customWidth="1"/>
    <col min="9219" max="9219" width="2.5" style="1" customWidth="1"/>
    <col min="9220" max="9220" width="6.5" style="1" customWidth="1"/>
    <col min="9221" max="9232" width="8.625" style="1" customWidth="1"/>
    <col min="9233" max="9233" width="9.625" style="1" customWidth="1"/>
    <col min="9234" max="9251" width="8.625" style="1" customWidth="1"/>
    <col min="9252" max="9253" width="6.75" style="1" customWidth="1"/>
    <col min="9254" max="9256" width="0" style="1" hidden="1" customWidth="1"/>
    <col min="9257" max="9471" width="9" style="1"/>
    <col min="9472" max="9472" width="3.125" style="1" customWidth="1"/>
    <col min="9473" max="9473" width="18.125" style="1" customWidth="1"/>
    <col min="9474" max="9474" width="6.75" style="1" customWidth="1"/>
    <col min="9475" max="9475" width="2.5" style="1" customWidth="1"/>
    <col min="9476" max="9476" width="6.5" style="1" customWidth="1"/>
    <col min="9477" max="9488" width="8.625" style="1" customWidth="1"/>
    <col min="9489" max="9489" width="9.625" style="1" customWidth="1"/>
    <col min="9490" max="9507" width="8.625" style="1" customWidth="1"/>
    <col min="9508" max="9509" width="6.75" style="1" customWidth="1"/>
    <col min="9510" max="9512" width="0" style="1" hidden="1" customWidth="1"/>
    <col min="9513" max="9727" width="9" style="1"/>
    <col min="9728" max="9728" width="3.125" style="1" customWidth="1"/>
    <col min="9729" max="9729" width="18.125" style="1" customWidth="1"/>
    <col min="9730" max="9730" width="6.75" style="1" customWidth="1"/>
    <col min="9731" max="9731" width="2.5" style="1" customWidth="1"/>
    <col min="9732" max="9732" width="6.5" style="1" customWidth="1"/>
    <col min="9733" max="9744" width="8.625" style="1" customWidth="1"/>
    <col min="9745" max="9745" width="9.625" style="1" customWidth="1"/>
    <col min="9746" max="9763" width="8.625" style="1" customWidth="1"/>
    <col min="9764" max="9765" width="6.75" style="1" customWidth="1"/>
    <col min="9766" max="9768" width="0" style="1" hidden="1" customWidth="1"/>
    <col min="9769" max="9983" width="9" style="1"/>
    <col min="9984" max="9984" width="3.125" style="1" customWidth="1"/>
    <col min="9985" max="9985" width="18.125" style="1" customWidth="1"/>
    <col min="9986" max="9986" width="6.75" style="1" customWidth="1"/>
    <col min="9987" max="9987" width="2.5" style="1" customWidth="1"/>
    <col min="9988" max="9988" width="6.5" style="1" customWidth="1"/>
    <col min="9989" max="10000" width="8.625" style="1" customWidth="1"/>
    <col min="10001" max="10001" width="9.625" style="1" customWidth="1"/>
    <col min="10002" max="10019" width="8.625" style="1" customWidth="1"/>
    <col min="10020" max="10021" width="6.75" style="1" customWidth="1"/>
    <col min="10022" max="10024" width="0" style="1" hidden="1" customWidth="1"/>
    <col min="10025" max="10239" width="9" style="1"/>
    <col min="10240" max="10240" width="3.125" style="1" customWidth="1"/>
    <col min="10241" max="10241" width="18.125" style="1" customWidth="1"/>
    <col min="10242" max="10242" width="6.75" style="1" customWidth="1"/>
    <col min="10243" max="10243" width="2.5" style="1" customWidth="1"/>
    <col min="10244" max="10244" width="6.5" style="1" customWidth="1"/>
    <col min="10245" max="10256" width="8.625" style="1" customWidth="1"/>
    <col min="10257" max="10257" width="9.625" style="1" customWidth="1"/>
    <col min="10258" max="10275" width="8.625" style="1" customWidth="1"/>
    <col min="10276" max="10277" width="6.75" style="1" customWidth="1"/>
    <col min="10278" max="10280" width="0" style="1" hidden="1" customWidth="1"/>
    <col min="10281" max="10495" width="9" style="1"/>
    <col min="10496" max="10496" width="3.125" style="1" customWidth="1"/>
    <col min="10497" max="10497" width="18.125" style="1" customWidth="1"/>
    <col min="10498" max="10498" width="6.75" style="1" customWidth="1"/>
    <col min="10499" max="10499" width="2.5" style="1" customWidth="1"/>
    <col min="10500" max="10500" width="6.5" style="1" customWidth="1"/>
    <col min="10501" max="10512" width="8.625" style="1" customWidth="1"/>
    <col min="10513" max="10513" width="9.625" style="1" customWidth="1"/>
    <col min="10514" max="10531" width="8.625" style="1" customWidth="1"/>
    <col min="10532" max="10533" width="6.75" style="1" customWidth="1"/>
    <col min="10534" max="10536" width="0" style="1" hidden="1" customWidth="1"/>
    <col min="10537" max="10751" width="9" style="1"/>
    <col min="10752" max="10752" width="3.125" style="1" customWidth="1"/>
    <col min="10753" max="10753" width="18.125" style="1" customWidth="1"/>
    <col min="10754" max="10754" width="6.75" style="1" customWidth="1"/>
    <col min="10755" max="10755" width="2.5" style="1" customWidth="1"/>
    <col min="10756" max="10756" width="6.5" style="1" customWidth="1"/>
    <col min="10757" max="10768" width="8.625" style="1" customWidth="1"/>
    <col min="10769" max="10769" width="9.625" style="1" customWidth="1"/>
    <col min="10770" max="10787" width="8.625" style="1" customWidth="1"/>
    <col min="10788" max="10789" width="6.75" style="1" customWidth="1"/>
    <col min="10790" max="10792" width="0" style="1" hidden="1" customWidth="1"/>
    <col min="10793" max="11007" width="9" style="1"/>
    <col min="11008" max="11008" width="3.125" style="1" customWidth="1"/>
    <col min="11009" max="11009" width="18.125" style="1" customWidth="1"/>
    <col min="11010" max="11010" width="6.75" style="1" customWidth="1"/>
    <col min="11011" max="11011" width="2.5" style="1" customWidth="1"/>
    <col min="11012" max="11012" width="6.5" style="1" customWidth="1"/>
    <col min="11013" max="11024" width="8.625" style="1" customWidth="1"/>
    <col min="11025" max="11025" width="9.625" style="1" customWidth="1"/>
    <col min="11026" max="11043" width="8.625" style="1" customWidth="1"/>
    <col min="11044" max="11045" width="6.75" style="1" customWidth="1"/>
    <col min="11046" max="11048" width="0" style="1" hidden="1" customWidth="1"/>
    <col min="11049" max="11263" width="9" style="1"/>
    <col min="11264" max="11264" width="3.125" style="1" customWidth="1"/>
    <col min="11265" max="11265" width="18.125" style="1" customWidth="1"/>
    <col min="11266" max="11266" width="6.75" style="1" customWidth="1"/>
    <col min="11267" max="11267" width="2.5" style="1" customWidth="1"/>
    <col min="11268" max="11268" width="6.5" style="1" customWidth="1"/>
    <col min="11269" max="11280" width="8.625" style="1" customWidth="1"/>
    <col min="11281" max="11281" width="9.625" style="1" customWidth="1"/>
    <col min="11282" max="11299" width="8.625" style="1" customWidth="1"/>
    <col min="11300" max="11301" width="6.75" style="1" customWidth="1"/>
    <col min="11302" max="11304" width="0" style="1" hidden="1" customWidth="1"/>
    <col min="11305" max="11519" width="9" style="1"/>
    <col min="11520" max="11520" width="3.125" style="1" customWidth="1"/>
    <col min="11521" max="11521" width="18.125" style="1" customWidth="1"/>
    <col min="11522" max="11522" width="6.75" style="1" customWidth="1"/>
    <col min="11523" max="11523" width="2.5" style="1" customWidth="1"/>
    <col min="11524" max="11524" width="6.5" style="1" customWidth="1"/>
    <col min="11525" max="11536" width="8.625" style="1" customWidth="1"/>
    <col min="11537" max="11537" width="9.625" style="1" customWidth="1"/>
    <col min="11538" max="11555" width="8.625" style="1" customWidth="1"/>
    <col min="11556" max="11557" width="6.75" style="1" customWidth="1"/>
    <col min="11558" max="11560" width="0" style="1" hidden="1" customWidth="1"/>
    <col min="11561" max="11775" width="9" style="1"/>
    <col min="11776" max="11776" width="3.125" style="1" customWidth="1"/>
    <col min="11777" max="11777" width="18.125" style="1" customWidth="1"/>
    <col min="11778" max="11778" width="6.75" style="1" customWidth="1"/>
    <col min="11779" max="11779" width="2.5" style="1" customWidth="1"/>
    <col min="11780" max="11780" width="6.5" style="1" customWidth="1"/>
    <col min="11781" max="11792" width="8.625" style="1" customWidth="1"/>
    <col min="11793" max="11793" width="9.625" style="1" customWidth="1"/>
    <col min="11794" max="11811" width="8.625" style="1" customWidth="1"/>
    <col min="11812" max="11813" width="6.75" style="1" customWidth="1"/>
    <col min="11814" max="11816" width="0" style="1" hidden="1" customWidth="1"/>
    <col min="11817" max="12031" width="9" style="1"/>
    <col min="12032" max="12032" width="3.125" style="1" customWidth="1"/>
    <col min="12033" max="12033" width="18.125" style="1" customWidth="1"/>
    <col min="12034" max="12034" width="6.75" style="1" customWidth="1"/>
    <col min="12035" max="12035" width="2.5" style="1" customWidth="1"/>
    <col min="12036" max="12036" width="6.5" style="1" customWidth="1"/>
    <col min="12037" max="12048" width="8.625" style="1" customWidth="1"/>
    <col min="12049" max="12049" width="9.625" style="1" customWidth="1"/>
    <col min="12050" max="12067" width="8.625" style="1" customWidth="1"/>
    <col min="12068" max="12069" width="6.75" style="1" customWidth="1"/>
    <col min="12070" max="12072" width="0" style="1" hidden="1" customWidth="1"/>
    <col min="12073" max="12287" width="9" style="1"/>
    <col min="12288" max="12288" width="3.125" style="1" customWidth="1"/>
    <col min="12289" max="12289" width="18.125" style="1" customWidth="1"/>
    <col min="12290" max="12290" width="6.75" style="1" customWidth="1"/>
    <col min="12291" max="12291" width="2.5" style="1" customWidth="1"/>
    <col min="12292" max="12292" width="6.5" style="1" customWidth="1"/>
    <col min="12293" max="12304" width="8.625" style="1" customWidth="1"/>
    <col min="12305" max="12305" width="9.625" style="1" customWidth="1"/>
    <col min="12306" max="12323" width="8.625" style="1" customWidth="1"/>
    <col min="12324" max="12325" width="6.75" style="1" customWidth="1"/>
    <col min="12326" max="12328" width="0" style="1" hidden="1" customWidth="1"/>
    <col min="12329" max="12543" width="9" style="1"/>
    <col min="12544" max="12544" width="3.125" style="1" customWidth="1"/>
    <col min="12545" max="12545" width="18.125" style="1" customWidth="1"/>
    <col min="12546" max="12546" width="6.75" style="1" customWidth="1"/>
    <col min="12547" max="12547" width="2.5" style="1" customWidth="1"/>
    <col min="12548" max="12548" width="6.5" style="1" customWidth="1"/>
    <col min="12549" max="12560" width="8.625" style="1" customWidth="1"/>
    <col min="12561" max="12561" width="9.625" style="1" customWidth="1"/>
    <col min="12562" max="12579" width="8.625" style="1" customWidth="1"/>
    <col min="12580" max="12581" width="6.75" style="1" customWidth="1"/>
    <col min="12582" max="12584" width="0" style="1" hidden="1" customWidth="1"/>
    <col min="12585" max="12799" width="9" style="1"/>
    <col min="12800" max="12800" width="3.125" style="1" customWidth="1"/>
    <col min="12801" max="12801" width="18.125" style="1" customWidth="1"/>
    <col min="12802" max="12802" width="6.75" style="1" customWidth="1"/>
    <col min="12803" max="12803" width="2.5" style="1" customWidth="1"/>
    <col min="12804" max="12804" width="6.5" style="1" customWidth="1"/>
    <col min="12805" max="12816" width="8.625" style="1" customWidth="1"/>
    <col min="12817" max="12817" width="9.625" style="1" customWidth="1"/>
    <col min="12818" max="12835" width="8.625" style="1" customWidth="1"/>
    <col min="12836" max="12837" width="6.75" style="1" customWidth="1"/>
    <col min="12838" max="12840" width="0" style="1" hidden="1" customWidth="1"/>
    <col min="12841" max="13055" width="9" style="1"/>
    <col min="13056" max="13056" width="3.125" style="1" customWidth="1"/>
    <col min="13057" max="13057" width="18.125" style="1" customWidth="1"/>
    <col min="13058" max="13058" width="6.75" style="1" customWidth="1"/>
    <col min="13059" max="13059" width="2.5" style="1" customWidth="1"/>
    <col min="13060" max="13060" width="6.5" style="1" customWidth="1"/>
    <col min="13061" max="13072" width="8.625" style="1" customWidth="1"/>
    <col min="13073" max="13073" width="9.625" style="1" customWidth="1"/>
    <col min="13074" max="13091" width="8.625" style="1" customWidth="1"/>
    <col min="13092" max="13093" width="6.75" style="1" customWidth="1"/>
    <col min="13094" max="13096" width="0" style="1" hidden="1" customWidth="1"/>
    <col min="13097" max="13311" width="9" style="1"/>
    <col min="13312" max="13312" width="3.125" style="1" customWidth="1"/>
    <col min="13313" max="13313" width="18.125" style="1" customWidth="1"/>
    <col min="13314" max="13314" width="6.75" style="1" customWidth="1"/>
    <col min="13315" max="13315" width="2.5" style="1" customWidth="1"/>
    <col min="13316" max="13316" width="6.5" style="1" customWidth="1"/>
    <col min="13317" max="13328" width="8.625" style="1" customWidth="1"/>
    <col min="13329" max="13329" width="9.625" style="1" customWidth="1"/>
    <col min="13330" max="13347" width="8.625" style="1" customWidth="1"/>
    <col min="13348" max="13349" width="6.75" style="1" customWidth="1"/>
    <col min="13350" max="13352" width="0" style="1" hidden="1" customWidth="1"/>
    <col min="13353" max="13567" width="9" style="1"/>
    <col min="13568" max="13568" width="3.125" style="1" customWidth="1"/>
    <col min="13569" max="13569" width="18.125" style="1" customWidth="1"/>
    <col min="13570" max="13570" width="6.75" style="1" customWidth="1"/>
    <col min="13571" max="13571" width="2.5" style="1" customWidth="1"/>
    <col min="13572" max="13572" width="6.5" style="1" customWidth="1"/>
    <col min="13573" max="13584" width="8.625" style="1" customWidth="1"/>
    <col min="13585" max="13585" width="9.625" style="1" customWidth="1"/>
    <col min="13586" max="13603" width="8.625" style="1" customWidth="1"/>
    <col min="13604" max="13605" width="6.75" style="1" customWidth="1"/>
    <col min="13606" max="13608" width="0" style="1" hidden="1" customWidth="1"/>
    <col min="13609" max="13823" width="9" style="1"/>
    <col min="13824" max="13824" width="3.125" style="1" customWidth="1"/>
    <col min="13825" max="13825" width="18.125" style="1" customWidth="1"/>
    <col min="13826" max="13826" width="6.75" style="1" customWidth="1"/>
    <col min="13827" max="13827" width="2.5" style="1" customWidth="1"/>
    <col min="13828" max="13828" width="6.5" style="1" customWidth="1"/>
    <col min="13829" max="13840" width="8.625" style="1" customWidth="1"/>
    <col min="13841" max="13841" width="9.625" style="1" customWidth="1"/>
    <col min="13842" max="13859" width="8.625" style="1" customWidth="1"/>
    <col min="13860" max="13861" width="6.75" style="1" customWidth="1"/>
    <col min="13862" max="13864" width="0" style="1" hidden="1" customWidth="1"/>
    <col min="13865" max="14079" width="9" style="1"/>
    <col min="14080" max="14080" width="3.125" style="1" customWidth="1"/>
    <col min="14081" max="14081" width="18.125" style="1" customWidth="1"/>
    <col min="14082" max="14082" width="6.75" style="1" customWidth="1"/>
    <col min="14083" max="14083" width="2.5" style="1" customWidth="1"/>
    <col min="14084" max="14084" width="6.5" style="1" customWidth="1"/>
    <col min="14085" max="14096" width="8.625" style="1" customWidth="1"/>
    <col min="14097" max="14097" width="9.625" style="1" customWidth="1"/>
    <col min="14098" max="14115" width="8.625" style="1" customWidth="1"/>
    <col min="14116" max="14117" width="6.75" style="1" customWidth="1"/>
    <col min="14118" max="14120" width="0" style="1" hidden="1" customWidth="1"/>
    <col min="14121" max="14335" width="9" style="1"/>
    <col min="14336" max="14336" width="3.125" style="1" customWidth="1"/>
    <col min="14337" max="14337" width="18.125" style="1" customWidth="1"/>
    <col min="14338" max="14338" width="6.75" style="1" customWidth="1"/>
    <col min="14339" max="14339" width="2.5" style="1" customWidth="1"/>
    <col min="14340" max="14340" width="6.5" style="1" customWidth="1"/>
    <col min="14341" max="14352" width="8.625" style="1" customWidth="1"/>
    <col min="14353" max="14353" width="9.625" style="1" customWidth="1"/>
    <col min="14354" max="14371" width="8.625" style="1" customWidth="1"/>
    <col min="14372" max="14373" width="6.75" style="1" customWidth="1"/>
    <col min="14374" max="14376" width="0" style="1" hidden="1" customWidth="1"/>
    <col min="14377" max="14591" width="9" style="1"/>
    <col min="14592" max="14592" width="3.125" style="1" customWidth="1"/>
    <col min="14593" max="14593" width="18.125" style="1" customWidth="1"/>
    <col min="14594" max="14594" width="6.75" style="1" customWidth="1"/>
    <col min="14595" max="14595" width="2.5" style="1" customWidth="1"/>
    <col min="14596" max="14596" width="6.5" style="1" customWidth="1"/>
    <col min="14597" max="14608" width="8.625" style="1" customWidth="1"/>
    <col min="14609" max="14609" width="9.625" style="1" customWidth="1"/>
    <col min="14610" max="14627" width="8.625" style="1" customWidth="1"/>
    <col min="14628" max="14629" width="6.75" style="1" customWidth="1"/>
    <col min="14630" max="14632" width="0" style="1" hidden="1" customWidth="1"/>
    <col min="14633" max="14847" width="9" style="1"/>
    <col min="14848" max="14848" width="3.125" style="1" customWidth="1"/>
    <col min="14849" max="14849" width="18.125" style="1" customWidth="1"/>
    <col min="14850" max="14850" width="6.75" style="1" customWidth="1"/>
    <col min="14851" max="14851" width="2.5" style="1" customWidth="1"/>
    <col min="14852" max="14852" width="6.5" style="1" customWidth="1"/>
    <col min="14853" max="14864" width="8.625" style="1" customWidth="1"/>
    <col min="14865" max="14865" width="9.625" style="1" customWidth="1"/>
    <col min="14866" max="14883" width="8.625" style="1" customWidth="1"/>
    <col min="14884" max="14885" width="6.75" style="1" customWidth="1"/>
    <col min="14886" max="14888" width="0" style="1" hidden="1" customWidth="1"/>
    <col min="14889" max="15103" width="9" style="1"/>
    <col min="15104" max="15104" width="3.125" style="1" customWidth="1"/>
    <col min="15105" max="15105" width="18.125" style="1" customWidth="1"/>
    <col min="15106" max="15106" width="6.75" style="1" customWidth="1"/>
    <col min="15107" max="15107" width="2.5" style="1" customWidth="1"/>
    <col min="15108" max="15108" width="6.5" style="1" customWidth="1"/>
    <col min="15109" max="15120" width="8.625" style="1" customWidth="1"/>
    <col min="15121" max="15121" width="9.625" style="1" customWidth="1"/>
    <col min="15122" max="15139" width="8.625" style="1" customWidth="1"/>
    <col min="15140" max="15141" width="6.75" style="1" customWidth="1"/>
    <col min="15142" max="15144" width="0" style="1" hidden="1" customWidth="1"/>
    <col min="15145" max="15359" width="9" style="1"/>
    <col min="15360" max="15360" width="3.125" style="1" customWidth="1"/>
    <col min="15361" max="15361" width="18.125" style="1" customWidth="1"/>
    <col min="15362" max="15362" width="6.75" style="1" customWidth="1"/>
    <col min="15363" max="15363" width="2.5" style="1" customWidth="1"/>
    <col min="15364" max="15364" width="6.5" style="1" customWidth="1"/>
    <col min="15365" max="15376" width="8.625" style="1" customWidth="1"/>
    <col min="15377" max="15377" width="9.625" style="1" customWidth="1"/>
    <col min="15378" max="15395" width="8.625" style="1" customWidth="1"/>
    <col min="15396" max="15397" width="6.75" style="1" customWidth="1"/>
    <col min="15398" max="15400" width="0" style="1" hidden="1" customWidth="1"/>
    <col min="15401" max="15615" width="9" style="1"/>
    <col min="15616" max="15616" width="3.125" style="1" customWidth="1"/>
    <col min="15617" max="15617" width="18.125" style="1" customWidth="1"/>
    <col min="15618" max="15618" width="6.75" style="1" customWidth="1"/>
    <col min="15619" max="15619" width="2.5" style="1" customWidth="1"/>
    <col min="15620" max="15620" width="6.5" style="1" customWidth="1"/>
    <col min="15621" max="15632" width="8.625" style="1" customWidth="1"/>
    <col min="15633" max="15633" width="9.625" style="1" customWidth="1"/>
    <col min="15634" max="15651" width="8.625" style="1" customWidth="1"/>
    <col min="15652" max="15653" width="6.75" style="1" customWidth="1"/>
    <col min="15654" max="15656" width="0" style="1" hidden="1" customWidth="1"/>
    <col min="15657" max="15871" width="9" style="1"/>
    <col min="15872" max="15872" width="3.125" style="1" customWidth="1"/>
    <col min="15873" max="15873" width="18.125" style="1" customWidth="1"/>
    <col min="15874" max="15874" width="6.75" style="1" customWidth="1"/>
    <col min="15875" max="15875" width="2.5" style="1" customWidth="1"/>
    <col min="15876" max="15876" width="6.5" style="1" customWidth="1"/>
    <col min="15877" max="15888" width="8.625" style="1" customWidth="1"/>
    <col min="15889" max="15889" width="9.625" style="1" customWidth="1"/>
    <col min="15890" max="15907" width="8.625" style="1" customWidth="1"/>
    <col min="15908" max="15909" width="6.75" style="1" customWidth="1"/>
    <col min="15910" max="15912" width="0" style="1" hidden="1" customWidth="1"/>
    <col min="15913" max="16127" width="9" style="1"/>
    <col min="16128" max="16128" width="3.125" style="1" customWidth="1"/>
    <col min="16129" max="16129" width="18.125" style="1" customWidth="1"/>
    <col min="16130" max="16130" width="6.75" style="1" customWidth="1"/>
    <col min="16131" max="16131" width="2.5" style="1" customWidth="1"/>
    <col min="16132" max="16132" width="6.5" style="1" customWidth="1"/>
    <col min="16133" max="16144" width="8.625" style="1" customWidth="1"/>
    <col min="16145" max="16145" width="9.625" style="1" customWidth="1"/>
    <col min="16146" max="16163" width="8.625" style="1" customWidth="1"/>
    <col min="16164" max="16165" width="6.75" style="1" customWidth="1"/>
    <col min="16166" max="16168" width="0" style="1" hidden="1" customWidth="1"/>
    <col min="16169" max="16384" width="9" style="1"/>
  </cols>
  <sheetData>
    <row r="1" spans="1:45" ht="15.75" customHeight="1" thickBot="1" x14ac:dyDescent="0.2"/>
    <row r="2" spans="1:45" s="6" customFormat="1" ht="12" x14ac:dyDescent="0.15">
      <c r="A2" s="715"/>
      <c r="B2" s="716" t="s">
        <v>113</v>
      </c>
      <c r="C2" s="717"/>
      <c r="D2" s="717"/>
      <c r="E2" s="720"/>
      <c r="F2" s="722"/>
      <c r="G2" s="724"/>
      <c r="H2" s="726"/>
      <c r="I2" s="732"/>
      <c r="J2" s="734"/>
      <c r="K2" s="736"/>
      <c r="L2" s="736"/>
      <c r="M2" s="726"/>
      <c r="N2" s="732"/>
      <c r="O2" s="726"/>
      <c r="P2" s="726"/>
      <c r="Q2" s="726"/>
      <c r="R2" s="724"/>
      <c r="S2" s="724"/>
      <c r="T2" s="726"/>
      <c r="U2" s="752"/>
      <c r="V2" s="726"/>
      <c r="W2" s="754"/>
      <c r="X2" s="732"/>
      <c r="Y2" s="724"/>
      <c r="Z2" s="724"/>
      <c r="AA2" s="748"/>
      <c r="AB2" s="750"/>
      <c r="AC2" s="726"/>
      <c r="AD2" s="726"/>
      <c r="AE2" s="722"/>
      <c r="AF2" s="720" t="s">
        <v>91</v>
      </c>
      <c r="AG2" s="720" t="s">
        <v>3</v>
      </c>
      <c r="AH2" s="738" t="s">
        <v>3</v>
      </c>
      <c r="AI2" s="740" t="s">
        <v>3</v>
      </c>
      <c r="AJ2" s="203"/>
      <c r="AK2" s="204"/>
      <c r="AL2" s="5"/>
    </row>
    <row r="3" spans="1:45" ht="55.5" x14ac:dyDescent="0.15">
      <c r="A3" s="715"/>
      <c r="B3" s="718"/>
      <c r="C3" s="719"/>
      <c r="D3" s="719"/>
      <c r="E3" s="721"/>
      <c r="F3" s="723"/>
      <c r="G3" s="725"/>
      <c r="H3" s="727"/>
      <c r="I3" s="733"/>
      <c r="J3" s="735"/>
      <c r="K3" s="737"/>
      <c r="L3" s="737"/>
      <c r="M3" s="727"/>
      <c r="N3" s="733"/>
      <c r="O3" s="727"/>
      <c r="P3" s="727"/>
      <c r="Q3" s="727"/>
      <c r="R3" s="725"/>
      <c r="S3" s="725"/>
      <c r="T3" s="727"/>
      <c r="U3" s="753"/>
      <c r="V3" s="727"/>
      <c r="W3" s="755"/>
      <c r="X3" s="733"/>
      <c r="Y3" s="725"/>
      <c r="Z3" s="725"/>
      <c r="AA3" s="749"/>
      <c r="AB3" s="751"/>
      <c r="AC3" s="727"/>
      <c r="AD3" s="727"/>
      <c r="AE3" s="723"/>
      <c r="AF3" s="721"/>
      <c r="AG3" s="721"/>
      <c r="AH3" s="739"/>
      <c r="AI3" s="741"/>
      <c r="AJ3" s="159"/>
      <c r="AK3" s="205"/>
      <c r="AL3" s="7"/>
    </row>
    <row r="4" spans="1:45" ht="14.25" thickBot="1" x14ac:dyDescent="0.2">
      <c r="A4" s="715"/>
      <c r="B4" s="718"/>
      <c r="C4" s="719"/>
      <c r="D4" s="719"/>
      <c r="E4" s="267"/>
      <c r="F4" s="161"/>
      <c r="G4" s="275"/>
      <c r="H4" s="161"/>
      <c r="I4" s="163"/>
      <c r="J4" s="162"/>
      <c r="K4" s="278"/>
      <c r="L4" s="275"/>
      <c r="M4" s="164"/>
      <c r="N4" s="160"/>
      <c r="O4" s="285"/>
      <c r="P4" s="166"/>
      <c r="Q4" s="162"/>
      <c r="R4" s="281"/>
      <c r="S4" s="267"/>
      <c r="T4" s="161"/>
      <c r="U4" s="160"/>
      <c r="V4" s="161"/>
      <c r="W4" s="166"/>
      <c r="X4" s="160"/>
      <c r="Y4" s="278"/>
      <c r="Z4" s="267"/>
      <c r="AA4" s="278"/>
      <c r="AB4" s="160"/>
      <c r="AC4" s="161"/>
      <c r="AD4" s="167"/>
      <c r="AE4" s="160"/>
      <c r="AF4" s="282"/>
      <c r="AG4" s="267"/>
      <c r="AH4" s="161"/>
      <c r="AI4" s="161"/>
      <c r="AJ4" s="169"/>
      <c r="AK4" s="206"/>
      <c r="AL4" s="23"/>
      <c r="AS4" s="1" t="s">
        <v>7</v>
      </c>
    </row>
    <row r="5" spans="1:45" ht="30.75" customHeight="1" x14ac:dyDescent="0.15">
      <c r="A5" s="715"/>
      <c r="B5" s="742"/>
      <c r="C5" s="743"/>
      <c r="D5" s="743"/>
      <c r="E5" s="261"/>
      <c r="F5" s="171"/>
      <c r="G5" s="261"/>
      <c r="H5" s="284"/>
      <c r="I5" s="284"/>
      <c r="J5" s="284"/>
      <c r="K5" s="268"/>
      <c r="L5" s="268"/>
      <c r="M5" s="284"/>
      <c r="N5" s="284"/>
      <c r="O5" s="284"/>
      <c r="P5" s="170"/>
      <c r="Q5" s="284"/>
      <c r="R5" s="268"/>
      <c r="S5" s="268"/>
      <c r="T5" s="284"/>
      <c r="U5" s="284"/>
      <c r="V5" s="284"/>
      <c r="W5" s="284"/>
      <c r="X5" s="284"/>
      <c r="Y5" s="268"/>
      <c r="Z5" s="268"/>
      <c r="AA5" s="268"/>
      <c r="AB5" s="284"/>
      <c r="AC5" s="284"/>
      <c r="AD5" s="284"/>
      <c r="AE5" s="170"/>
      <c r="AF5" s="268"/>
      <c r="AG5" s="268"/>
      <c r="AH5" s="261"/>
      <c r="AI5" s="170"/>
      <c r="AJ5" s="172"/>
      <c r="AK5" s="207"/>
      <c r="AL5" s="27"/>
      <c r="AM5" s="28"/>
      <c r="AN5" s="29"/>
      <c r="AO5" s="29"/>
    </row>
    <row r="6" spans="1:45" s="327" customFormat="1" ht="13.5" customHeight="1" x14ac:dyDescent="0.15">
      <c r="A6" s="715"/>
      <c r="B6" s="744" t="s">
        <v>114</v>
      </c>
      <c r="C6" s="745"/>
      <c r="D6" s="745"/>
      <c r="E6" s="746">
        <v>1</v>
      </c>
      <c r="F6" s="747">
        <v>2</v>
      </c>
      <c r="G6" s="746">
        <v>3</v>
      </c>
      <c r="H6" s="747">
        <v>4</v>
      </c>
      <c r="I6" s="747">
        <v>5</v>
      </c>
      <c r="J6" s="747">
        <v>6</v>
      </c>
      <c r="K6" s="746">
        <v>7</v>
      </c>
      <c r="L6" s="746">
        <v>8</v>
      </c>
      <c r="M6" s="747">
        <v>9</v>
      </c>
      <c r="N6" s="747">
        <v>10</v>
      </c>
      <c r="O6" s="747">
        <v>11</v>
      </c>
      <c r="P6" s="747">
        <v>12</v>
      </c>
      <c r="Q6" s="747">
        <v>13</v>
      </c>
      <c r="R6" s="746">
        <v>14</v>
      </c>
      <c r="S6" s="746">
        <v>15</v>
      </c>
      <c r="T6" s="747">
        <v>16</v>
      </c>
      <c r="U6" s="747">
        <v>17</v>
      </c>
      <c r="V6" s="747">
        <v>18</v>
      </c>
      <c r="W6" s="747">
        <v>19</v>
      </c>
      <c r="X6" s="747">
        <v>20</v>
      </c>
      <c r="Y6" s="746">
        <v>21</v>
      </c>
      <c r="Z6" s="746">
        <v>22</v>
      </c>
      <c r="AA6" s="746">
        <v>23</v>
      </c>
      <c r="AB6" s="747">
        <v>24</v>
      </c>
      <c r="AC6" s="747">
        <v>25</v>
      </c>
      <c r="AD6" s="747">
        <v>26</v>
      </c>
      <c r="AE6" s="747">
        <v>27</v>
      </c>
      <c r="AF6" s="746">
        <v>28</v>
      </c>
      <c r="AG6" s="746">
        <v>29</v>
      </c>
      <c r="AH6" s="747">
        <v>30</v>
      </c>
      <c r="AI6" s="747"/>
      <c r="AJ6" s="731"/>
      <c r="AK6" s="756"/>
      <c r="AL6" s="38"/>
      <c r="AM6" s="757"/>
      <c r="AN6" s="39"/>
      <c r="AO6" s="35"/>
      <c r="AP6" s="758"/>
      <c r="AQ6" s="758"/>
      <c r="AR6" s="758"/>
      <c r="AS6" s="758"/>
    </row>
    <row r="7" spans="1:45" s="327" customFormat="1" ht="13.5" customHeight="1" x14ac:dyDescent="0.15">
      <c r="A7" s="715"/>
      <c r="B7" s="744"/>
      <c r="C7" s="745"/>
      <c r="D7" s="745"/>
      <c r="E7" s="746"/>
      <c r="F7" s="747"/>
      <c r="G7" s="746"/>
      <c r="H7" s="747"/>
      <c r="I7" s="747"/>
      <c r="J7" s="747"/>
      <c r="K7" s="746"/>
      <c r="L7" s="746"/>
      <c r="M7" s="747"/>
      <c r="N7" s="747"/>
      <c r="O7" s="747"/>
      <c r="P7" s="747"/>
      <c r="Q7" s="747"/>
      <c r="R7" s="746"/>
      <c r="S7" s="746"/>
      <c r="T7" s="747"/>
      <c r="U7" s="747"/>
      <c r="V7" s="747"/>
      <c r="W7" s="747"/>
      <c r="X7" s="747"/>
      <c r="Y7" s="746"/>
      <c r="Z7" s="746"/>
      <c r="AA7" s="746"/>
      <c r="AB7" s="747"/>
      <c r="AC7" s="747"/>
      <c r="AD7" s="747"/>
      <c r="AE7" s="747"/>
      <c r="AF7" s="746"/>
      <c r="AG7" s="746"/>
      <c r="AH7" s="747"/>
      <c r="AI7" s="747"/>
      <c r="AJ7" s="731"/>
      <c r="AK7" s="756"/>
      <c r="AL7" s="40"/>
      <c r="AM7" s="757"/>
      <c r="AN7" s="39"/>
      <c r="AO7" s="35"/>
    </row>
    <row r="8" spans="1:45" s="327" customFormat="1" ht="13.5" customHeight="1" x14ac:dyDescent="0.15">
      <c r="A8" s="715"/>
      <c r="B8" s="728" t="s">
        <v>11</v>
      </c>
      <c r="C8" s="729" t="s">
        <v>12</v>
      </c>
      <c r="D8" s="729" t="s">
        <v>13</v>
      </c>
      <c r="E8" s="730" t="s">
        <v>15</v>
      </c>
      <c r="F8" s="731" t="s">
        <v>16</v>
      </c>
      <c r="G8" s="730" t="s">
        <v>17</v>
      </c>
      <c r="H8" s="731" t="s">
        <v>18</v>
      </c>
      <c r="I8" s="731" t="s">
        <v>19</v>
      </c>
      <c r="J8" s="731" t="s">
        <v>20</v>
      </c>
      <c r="K8" s="730" t="s">
        <v>14</v>
      </c>
      <c r="L8" s="730" t="s">
        <v>15</v>
      </c>
      <c r="M8" s="731" t="s">
        <v>16</v>
      </c>
      <c r="N8" s="731" t="s">
        <v>17</v>
      </c>
      <c r="O8" s="731" t="s">
        <v>18</v>
      </c>
      <c r="P8" s="731" t="s">
        <v>19</v>
      </c>
      <c r="Q8" s="731" t="s">
        <v>20</v>
      </c>
      <c r="R8" s="730" t="s">
        <v>14</v>
      </c>
      <c r="S8" s="730" t="s">
        <v>15</v>
      </c>
      <c r="T8" s="731" t="s">
        <v>16</v>
      </c>
      <c r="U8" s="731" t="s">
        <v>17</v>
      </c>
      <c r="V8" s="731" t="s">
        <v>18</v>
      </c>
      <c r="W8" s="731" t="s">
        <v>19</v>
      </c>
      <c r="X8" s="731" t="s">
        <v>20</v>
      </c>
      <c r="Y8" s="730" t="s">
        <v>14</v>
      </c>
      <c r="Z8" s="730" t="s">
        <v>15</v>
      </c>
      <c r="AA8" s="730" t="s">
        <v>16</v>
      </c>
      <c r="AB8" s="731" t="s">
        <v>17</v>
      </c>
      <c r="AC8" s="731" t="s">
        <v>18</v>
      </c>
      <c r="AD8" s="731" t="s">
        <v>19</v>
      </c>
      <c r="AE8" s="731" t="s">
        <v>20</v>
      </c>
      <c r="AF8" s="730" t="s">
        <v>14</v>
      </c>
      <c r="AG8" s="730" t="s">
        <v>15</v>
      </c>
      <c r="AH8" s="731" t="s">
        <v>16</v>
      </c>
      <c r="AI8" s="760"/>
      <c r="AJ8" s="731"/>
      <c r="AK8" s="759" t="s">
        <v>21</v>
      </c>
      <c r="AL8" s="41"/>
      <c r="AM8" s="757" t="s">
        <v>21</v>
      </c>
      <c r="AN8" s="42"/>
      <c r="AO8" s="35"/>
    </row>
    <row r="9" spans="1:45" ht="15" customHeight="1" x14ac:dyDescent="0.15">
      <c r="A9" s="715"/>
      <c r="B9" s="728"/>
      <c r="C9" s="729"/>
      <c r="D9" s="729"/>
      <c r="E9" s="730"/>
      <c r="F9" s="731"/>
      <c r="G9" s="730"/>
      <c r="H9" s="731"/>
      <c r="I9" s="731"/>
      <c r="J9" s="731"/>
      <c r="K9" s="730"/>
      <c r="L9" s="730"/>
      <c r="M9" s="731"/>
      <c r="N9" s="731"/>
      <c r="O9" s="731"/>
      <c r="P9" s="731"/>
      <c r="Q9" s="731"/>
      <c r="R9" s="730"/>
      <c r="S9" s="730"/>
      <c r="T9" s="731"/>
      <c r="U9" s="731"/>
      <c r="V9" s="731"/>
      <c r="W9" s="731"/>
      <c r="X9" s="731"/>
      <c r="Y9" s="730"/>
      <c r="Z9" s="730"/>
      <c r="AA9" s="730"/>
      <c r="AB9" s="731"/>
      <c r="AC9" s="731"/>
      <c r="AD9" s="731"/>
      <c r="AE9" s="731"/>
      <c r="AF9" s="730"/>
      <c r="AG9" s="730"/>
      <c r="AH9" s="731"/>
      <c r="AI9" s="760"/>
      <c r="AJ9" s="731"/>
      <c r="AK9" s="759"/>
      <c r="AL9" s="41"/>
      <c r="AM9" s="757"/>
      <c r="AN9" s="39"/>
      <c r="AO9" s="29"/>
    </row>
    <row r="10" spans="1:45" ht="18.75" x14ac:dyDescent="0.15">
      <c r="A10" s="197"/>
      <c r="B10" s="761" t="s">
        <v>22</v>
      </c>
      <c r="C10" s="762"/>
      <c r="D10" s="762"/>
      <c r="E10" s="269" t="s">
        <v>80</v>
      </c>
      <c r="F10" s="265" t="s">
        <v>80</v>
      </c>
      <c r="G10" s="269" t="s">
        <v>80</v>
      </c>
      <c r="H10" s="304" t="s">
        <v>122</v>
      </c>
      <c r="I10" s="265" t="s">
        <v>80</v>
      </c>
      <c r="J10" s="265" t="s">
        <v>80</v>
      </c>
      <c r="K10" s="269" t="s">
        <v>80</v>
      </c>
      <c r="L10" s="269" t="s">
        <v>80</v>
      </c>
      <c r="M10" s="265" t="s">
        <v>80</v>
      </c>
      <c r="N10" s="304" t="s">
        <v>122</v>
      </c>
      <c r="O10" s="265" t="s">
        <v>112</v>
      </c>
      <c r="P10" s="265" t="s">
        <v>99</v>
      </c>
      <c r="Q10" s="265" t="s">
        <v>99</v>
      </c>
      <c r="R10" s="269" t="s">
        <v>99</v>
      </c>
      <c r="S10" s="269" t="s">
        <v>124</v>
      </c>
      <c r="T10" s="265" t="s">
        <v>112</v>
      </c>
      <c r="U10" s="293" t="s">
        <v>123</v>
      </c>
      <c r="V10" s="265" t="s">
        <v>99</v>
      </c>
      <c r="W10" s="265" t="s">
        <v>124</v>
      </c>
      <c r="X10" s="265" t="s">
        <v>124</v>
      </c>
      <c r="Y10" s="269" t="s">
        <v>80</v>
      </c>
      <c r="Z10" s="269" t="s">
        <v>80</v>
      </c>
      <c r="AA10" s="269" t="s">
        <v>80</v>
      </c>
      <c r="AB10" s="293" t="s">
        <v>123</v>
      </c>
      <c r="AC10" s="265" t="s">
        <v>80</v>
      </c>
      <c r="AD10" s="265" t="s">
        <v>80</v>
      </c>
      <c r="AE10" s="265" t="s">
        <v>80</v>
      </c>
      <c r="AF10" s="269" t="s">
        <v>80</v>
      </c>
      <c r="AG10" s="269" t="s">
        <v>80</v>
      </c>
      <c r="AH10" s="265" t="s">
        <v>99</v>
      </c>
      <c r="AI10" s="176"/>
      <c r="AJ10" s="731"/>
      <c r="AK10" s="759"/>
      <c r="AL10" s="44"/>
      <c r="AM10" s="326"/>
      <c r="AN10" s="39"/>
      <c r="AO10" s="29"/>
    </row>
    <row r="11" spans="1:45" ht="18.75" x14ac:dyDescent="0.15">
      <c r="A11" s="197"/>
      <c r="B11" s="761"/>
      <c r="C11" s="762"/>
      <c r="D11" s="762"/>
      <c r="E11" s="269" t="s">
        <v>99</v>
      </c>
      <c r="F11" s="294" t="s">
        <v>97</v>
      </c>
      <c r="G11" s="269" t="s">
        <v>99</v>
      </c>
      <c r="H11" s="293" t="s">
        <v>123</v>
      </c>
      <c r="I11" s="294" t="s">
        <v>97</v>
      </c>
      <c r="J11" s="265" t="s">
        <v>99</v>
      </c>
      <c r="K11" s="294" t="s">
        <v>95</v>
      </c>
      <c r="L11" s="295" t="s">
        <v>97</v>
      </c>
      <c r="M11" s="294" t="s">
        <v>97</v>
      </c>
      <c r="N11" s="293" t="s">
        <v>123</v>
      </c>
      <c r="O11" s="265" t="s">
        <v>99</v>
      </c>
      <c r="P11" s="294" t="s">
        <v>97</v>
      </c>
      <c r="Q11" s="265" t="s">
        <v>99</v>
      </c>
      <c r="R11" s="294" t="s">
        <v>102</v>
      </c>
      <c r="S11" s="295" t="s">
        <v>97</v>
      </c>
      <c r="T11" s="294" t="s">
        <v>97</v>
      </c>
      <c r="U11" s="294" t="s">
        <v>95</v>
      </c>
      <c r="V11" s="294" t="s">
        <v>102</v>
      </c>
      <c r="W11" s="293" t="s">
        <v>123</v>
      </c>
      <c r="X11" s="294" t="s">
        <v>95</v>
      </c>
      <c r="Y11" s="294" t="s">
        <v>102</v>
      </c>
      <c r="Z11" s="294" t="s">
        <v>97</v>
      </c>
      <c r="AA11" s="294" t="s">
        <v>97</v>
      </c>
      <c r="AB11" s="294" t="s">
        <v>95</v>
      </c>
      <c r="AC11" s="293" t="s">
        <v>123</v>
      </c>
      <c r="AD11" s="265" t="s">
        <v>99</v>
      </c>
      <c r="AE11" s="294" t="s">
        <v>97</v>
      </c>
      <c r="AF11" s="294" t="s">
        <v>95</v>
      </c>
      <c r="AG11" s="295" t="s">
        <v>97</v>
      </c>
      <c r="AH11" s="293" t="s">
        <v>123</v>
      </c>
      <c r="AI11" s="176"/>
      <c r="AJ11" s="731"/>
      <c r="AK11" s="759"/>
      <c r="AL11" s="44"/>
      <c r="AM11" s="326"/>
      <c r="AN11" s="39"/>
      <c r="AO11" s="29"/>
    </row>
    <row r="12" spans="1:45" ht="30" customHeight="1" x14ac:dyDescent="0.15">
      <c r="A12" s="198">
        <v>1</v>
      </c>
      <c r="B12" s="330" t="s">
        <v>23</v>
      </c>
      <c r="C12" s="331" t="s">
        <v>24</v>
      </c>
      <c r="D12" s="188"/>
      <c r="E12" s="270"/>
      <c r="F12" s="329"/>
      <c r="G12" s="270"/>
      <c r="H12" s="328"/>
      <c r="I12" s="328" t="s">
        <v>26</v>
      </c>
      <c r="J12" s="328"/>
      <c r="K12" s="276"/>
      <c r="L12" s="270"/>
      <c r="M12" s="328"/>
      <c r="N12" s="328"/>
      <c r="O12" s="328"/>
      <c r="P12" s="328" t="s">
        <v>26</v>
      </c>
      <c r="Q12" s="328"/>
      <c r="R12" s="276"/>
      <c r="S12" s="270"/>
      <c r="T12" s="333"/>
      <c r="U12" s="328" t="s">
        <v>133</v>
      </c>
      <c r="V12" s="332" t="s">
        <v>134</v>
      </c>
      <c r="W12" s="328" t="s">
        <v>26</v>
      </c>
      <c r="X12" s="328" t="s">
        <v>133</v>
      </c>
      <c r="Y12" s="270" t="s">
        <v>133</v>
      </c>
      <c r="Z12" s="270" t="s">
        <v>133</v>
      </c>
      <c r="AA12" s="270" t="s">
        <v>133</v>
      </c>
      <c r="AB12" s="349" t="s">
        <v>133</v>
      </c>
      <c r="AC12" s="328" t="s">
        <v>133</v>
      </c>
      <c r="AD12" s="328" t="s">
        <v>26</v>
      </c>
      <c r="AE12" s="328" t="s">
        <v>133</v>
      </c>
      <c r="AF12" s="270" t="s">
        <v>133</v>
      </c>
      <c r="AG12" s="270" t="s">
        <v>133</v>
      </c>
      <c r="AH12" s="328"/>
      <c r="AI12" s="328"/>
      <c r="AJ12" s="331" t="str">
        <f>C12</f>
        <v>松尾</v>
      </c>
      <c r="AK12" s="208">
        <f>COUNTIF(E12:AH12,"休")</f>
        <v>4</v>
      </c>
      <c r="AL12" s="47"/>
      <c r="AM12" s="156">
        <f>COUNTIF(E12:AG12,"休")</f>
        <v>4</v>
      </c>
      <c r="AN12" s="39"/>
      <c r="AO12" s="157"/>
    </row>
    <row r="13" spans="1:45" ht="30" customHeight="1" x14ac:dyDescent="0.15">
      <c r="A13" s="198">
        <v>3</v>
      </c>
      <c r="B13" s="330" t="s">
        <v>31</v>
      </c>
      <c r="C13" s="338" t="s">
        <v>84</v>
      </c>
      <c r="D13" s="188" t="s">
        <v>33</v>
      </c>
      <c r="E13" s="270"/>
      <c r="F13" s="328"/>
      <c r="G13" s="271"/>
      <c r="H13" s="338" t="s">
        <v>26</v>
      </c>
      <c r="I13" s="339"/>
      <c r="J13" s="340"/>
      <c r="K13" s="279"/>
      <c r="L13" s="271"/>
      <c r="M13" s="339"/>
      <c r="N13" s="338" t="s">
        <v>26</v>
      </c>
      <c r="O13" s="338"/>
      <c r="P13" s="338"/>
      <c r="Q13" s="338"/>
      <c r="R13" s="271"/>
      <c r="S13" s="271"/>
      <c r="T13" s="339" t="s">
        <v>26</v>
      </c>
      <c r="U13" s="338" t="s">
        <v>26</v>
      </c>
      <c r="V13" s="338"/>
      <c r="W13" s="338"/>
      <c r="X13" s="338" t="s">
        <v>26</v>
      </c>
      <c r="Y13" s="274"/>
      <c r="Z13" s="271"/>
      <c r="AA13" s="272"/>
      <c r="AB13" s="338"/>
      <c r="AC13" s="338" t="s">
        <v>26</v>
      </c>
      <c r="AD13" s="338"/>
      <c r="AE13" s="338"/>
      <c r="AF13" s="274"/>
      <c r="AG13" s="271"/>
      <c r="AH13" s="339"/>
      <c r="AI13" s="338"/>
      <c r="AJ13" s="338" t="str">
        <f>C13</f>
        <v>市村</v>
      </c>
      <c r="AK13" s="208">
        <f>COUNTIF(E13:AH13,"休")</f>
        <v>6</v>
      </c>
      <c r="AL13" s="49"/>
      <c r="AM13" s="156">
        <f>COUNTIF(E13:AG13,"休")</f>
        <v>6</v>
      </c>
      <c r="AN13" s="42">
        <f>COUNTIF(F13:AG13,"/")</f>
        <v>0</v>
      </c>
      <c r="AO13" s="157"/>
    </row>
    <row r="14" spans="1:45" ht="30" customHeight="1" x14ac:dyDescent="0.15">
      <c r="A14" s="198">
        <v>4</v>
      </c>
      <c r="B14" s="330" t="s">
        <v>34</v>
      </c>
      <c r="C14" s="338" t="s">
        <v>35</v>
      </c>
      <c r="D14" s="188" t="s">
        <v>33</v>
      </c>
      <c r="E14" s="271"/>
      <c r="F14" s="338"/>
      <c r="G14" s="270"/>
      <c r="H14" s="328"/>
      <c r="I14" s="338"/>
      <c r="J14" s="328" t="s">
        <v>26</v>
      </c>
      <c r="K14" s="270"/>
      <c r="L14" s="270"/>
      <c r="M14" s="339" t="s">
        <v>26</v>
      </c>
      <c r="N14" s="338"/>
      <c r="O14" s="338"/>
      <c r="P14" s="328"/>
      <c r="Q14" s="338" t="s">
        <v>26</v>
      </c>
      <c r="R14" s="270"/>
      <c r="S14" s="270"/>
      <c r="T14" s="328"/>
      <c r="U14" s="328"/>
      <c r="V14" s="338" t="s">
        <v>26</v>
      </c>
      <c r="W14" s="338"/>
      <c r="X14" s="328"/>
      <c r="Y14" s="270"/>
      <c r="Z14" s="276" t="s">
        <v>26</v>
      </c>
      <c r="AA14" s="271"/>
      <c r="AB14" s="338"/>
      <c r="AC14" s="338"/>
      <c r="AD14" s="328" t="s">
        <v>26</v>
      </c>
      <c r="AE14" s="328"/>
      <c r="AF14" s="271"/>
      <c r="AG14" s="280"/>
      <c r="AH14" s="136"/>
      <c r="AI14" s="340"/>
      <c r="AJ14" s="338" t="str">
        <f>C14</f>
        <v>内田</v>
      </c>
      <c r="AK14" s="208">
        <f>COUNTIF(E14:AH14,"休")</f>
        <v>6</v>
      </c>
      <c r="AL14" s="49"/>
      <c r="AM14" s="156">
        <f>COUNTIF(E14:AG14,"休")</f>
        <v>6</v>
      </c>
      <c r="AN14" s="42"/>
      <c r="AO14" s="335"/>
    </row>
    <row r="15" spans="1:45" s="258" customFormat="1" ht="30" customHeight="1" x14ac:dyDescent="0.15">
      <c r="A15" s="251">
        <v>2</v>
      </c>
      <c r="B15" s="252"/>
      <c r="C15" s="321" t="s">
        <v>135</v>
      </c>
      <c r="D15" s="253" t="s">
        <v>25</v>
      </c>
      <c r="E15" s="271" t="s">
        <v>119</v>
      </c>
      <c r="F15" s="321" t="s">
        <v>119</v>
      </c>
      <c r="G15" s="271" t="s">
        <v>119</v>
      </c>
      <c r="H15" s="321" t="s">
        <v>119</v>
      </c>
      <c r="I15" s="303" t="s">
        <v>26</v>
      </c>
      <c r="J15" s="321" t="s">
        <v>119</v>
      </c>
      <c r="K15" s="271" t="s">
        <v>119</v>
      </c>
      <c r="L15" s="271" t="s">
        <v>119</v>
      </c>
      <c r="M15" s="321" t="s">
        <v>119</v>
      </c>
      <c r="N15" s="321" t="s">
        <v>119</v>
      </c>
      <c r="O15" s="303" t="s">
        <v>26</v>
      </c>
      <c r="P15" s="303" t="s">
        <v>26</v>
      </c>
      <c r="Q15" s="321" t="s">
        <v>119</v>
      </c>
      <c r="R15" s="271" t="s">
        <v>119</v>
      </c>
      <c r="S15" s="271" t="s">
        <v>119</v>
      </c>
      <c r="T15" s="321" t="s">
        <v>119</v>
      </c>
      <c r="U15" s="321" t="s">
        <v>119</v>
      </c>
      <c r="V15" s="321" t="s">
        <v>119</v>
      </c>
      <c r="W15" s="303" t="s">
        <v>26</v>
      </c>
      <c r="X15" s="321" t="s">
        <v>119</v>
      </c>
      <c r="Y15" s="271" t="s">
        <v>119</v>
      </c>
      <c r="Z15" s="271" t="s">
        <v>119</v>
      </c>
      <c r="AA15" s="271" t="s">
        <v>119</v>
      </c>
      <c r="AB15" s="303" t="s">
        <v>26</v>
      </c>
      <c r="AC15" s="321" t="s">
        <v>119</v>
      </c>
      <c r="AD15" s="321" t="s">
        <v>119</v>
      </c>
      <c r="AE15" s="321" t="s">
        <v>119</v>
      </c>
      <c r="AF15" s="271" t="s">
        <v>119</v>
      </c>
      <c r="AG15" s="271" t="s">
        <v>119</v>
      </c>
      <c r="AH15" s="303" t="s">
        <v>26</v>
      </c>
      <c r="AI15" s="321"/>
      <c r="AJ15" s="321"/>
      <c r="AK15" s="254">
        <f>COUNTIF(E15:AH15,"休")</f>
        <v>6</v>
      </c>
      <c r="AL15" s="347"/>
      <c r="AM15" s="255">
        <f>COUNTIF(E15:AG15,"休")</f>
        <v>5</v>
      </c>
      <c r="AN15" s="256"/>
      <c r="AO15" s="257"/>
    </row>
    <row r="16" spans="1:45" ht="30" customHeight="1" x14ac:dyDescent="0.15">
      <c r="A16" s="198"/>
      <c r="B16" s="337"/>
      <c r="C16" s="322"/>
      <c r="D16" s="250" t="s">
        <v>30</v>
      </c>
      <c r="E16" s="271" t="s">
        <v>99</v>
      </c>
      <c r="F16" s="322" t="s">
        <v>99</v>
      </c>
      <c r="G16" s="271" t="s">
        <v>99</v>
      </c>
      <c r="H16" s="322" t="s">
        <v>99</v>
      </c>
      <c r="I16" s="322" t="s">
        <v>99</v>
      </c>
      <c r="J16" s="322" t="s">
        <v>99</v>
      </c>
      <c r="K16" s="271" t="s">
        <v>99</v>
      </c>
      <c r="L16" s="271" t="s">
        <v>99</v>
      </c>
      <c r="M16" s="322" t="s">
        <v>110</v>
      </c>
      <c r="N16" s="322" t="s">
        <v>99</v>
      </c>
      <c r="O16" s="322" t="s">
        <v>99</v>
      </c>
      <c r="P16" s="322" t="s">
        <v>99</v>
      </c>
      <c r="Q16" s="322" t="s">
        <v>99</v>
      </c>
      <c r="R16" s="271" t="s">
        <v>99</v>
      </c>
      <c r="S16" s="271" t="s">
        <v>99</v>
      </c>
      <c r="T16" s="322" t="s">
        <v>110</v>
      </c>
      <c r="U16" s="322" t="s">
        <v>99</v>
      </c>
      <c r="V16" s="322" t="s">
        <v>99</v>
      </c>
      <c r="W16" s="322" t="s">
        <v>99</v>
      </c>
      <c r="X16" s="322" t="s">
        <v>99</v>
      </c>
      <c r="Y16" s="271" t="s">
        <v>137</v>
      </c>
      <c r="Z16" s="271" t="s">
        <v>136</v>
      </c>
      <c r="AA16" s="271" t="s">
        <v>95</v>
      </c>
      <c r="AB16" s="322" t="s">
        <v>99</v>
      </c>
      <c r="AC16" s="322" t="s">
        <v>95</v>
      </c>
      <c r="AD16" s="322" t="s">
        <v>110</v>
      </c>
      <c r="AE16" s="322" t="s">
        <v>99</v>
      </c>
      <c r="AF16" s="271" t="s">
        <v>137</v>
      </c>
      <c r="AG16" s="271" t="s">
        <v>138</v>
      </c>
      <c r="AH16" s="322" t="s">
        <v>99</v>
      </c>
      <c r="AI16" s="336"/>
      <c r="AJ16" s="322"/>
      <c r="AK16" s="209"/>
      <c r="AL16" s="126"/>
      <c r="AM16" s="156"/>
      <c r="AN16" s="97"/>
      <c r="AO16" s="196"/>
    </row>
    <row r="17" spans="1:41" ht="30" customHeight="1" x14ac:dyDescent="0.15">
      <c r="A17" s="198"/>
      <c r="B17" s="337"/>
      <c r="C17" s="322"/>
      <c r="D17" s="250" t="s">
        <v>30</v>
      </c>
      <c r="E17" s="271" t="s">
        <v>99</v>
      </c>
      <c r="F17" s="322" t="s">
        <v>99</v>
      </c>
      <c r="G17" s="271" t="s">
        <v>99</v>
      </c>
      <c r="H17" s="322" t="s">
        <v>99</v>
      </c>
      <c r="I17" s="322" t="s">
        <v>99</v>
      </c>
      <c r="J17" s="322" t="s">
        <v>99</v>
      </c>
      <c r="K17" s="271" t="s">
        <v>99</v>
      </c>
      <c r="L17" s="271" t="s">
        <v>99</v>
      </c>
      <c r="M17" s="322" t="s">
        <v>99</v>
      </c>
      <c r="N17" s="322" t="s">
        <v>99</v>
      </c>
      <c r="O17" s="322" t="s">
        <v>99</v>
      </c>
      <c r="P17" s="322" t="s">
        <v>99</v>
      </c>
      <c r="Q17" s="322" t="s">
        <v>99</v>
      </c>
      <c r="R17" s="271" t="s">
        <v>99</v>
      </c>
      <c r="S17" s="271" t="s">
        <v>99</v>
      </c>
      <c r="T17" s="322" t="s">
        <v>99</v>
      </c>
      <c r="U17" s="322" t="s">
        <v>99</v>
      </c>
      <c r="V17" s="322" t="s">
        <v>99</v>
      </c>
      <c r="W17" s="322" t="s">
        <v>99</v>
      </c>
      <c r="X17" s="322" t="s">
        <v>99</v>
      </c>
      <c r="Y17" s="271" t="s">
        <v>99</v>
      </c>
      <c r="Z17" s="271" t="s">
        <v>95</v>
      </c>
      <c r="AA17" s="271" t="s">
        <v>99</v>
      </c>
      <c r="AB17" s="322" t="s">
        <v>99</v>
      </c>
      <c r="AC17" s="322" t="s">
        <v>99</v>
      </c>
      <c r="AD17" s="322" t="s">
        <v>99</v>
      </c>
      <c r="AE17" s="322" t="s">
        <v>99</v>
      </c>
      <c r="AF17" s="271" t="s">
        <v>99</v>
      </c>
      <c r="AG17" s="271" t="s">
        <v>99</v>
      </c>
      <c r="AH17" s="322" t="s">
        <v>99</v>
      </c>
      <c r="AI17" s="322"/>
      <c r="AJ17" s="322"/>
      <c r="AK17" s="209"/>
      <c r="AL17" s="126"/>
      <c r="AM17" s="156"/>
      <c r="AN17" s="97"/>
      <c r="AO17" s="196"/>
    </row>
    <row r="18" spans="1:41" ht="30" customHeight="1" x14ac:dyDescent="0.15">
      <c r="A18" s="320"/>
      <c r="B18" s="210" t="s">
        <v>36</v>
      </c>
      <c r="C18" s="344" t="s">
        <v>37</v>
      </c>
      <c r="D18" s="190" t="s">
        <v>38</v>
      </c>
      <c r="E18" s="272" t="s">
        <v>26</v>
      </c>
      <c r="F18" s="343" t="s">
        <v>26</v>
      </c>
      <c r="G18" s="276" t="s">
        <v>26</v>
      </c>
      <c r="H18" s="184" t="s">
        <v>126</v>
      </c>
      <c r="I18" s="184" t="s">
        <v>126</v>
      </c>
      <c r="J18" s="184" t="s">
        <v>126</v>
      </c>
      <c r="K18" s="272" t="s">
        <v>26</v>
      </c>
      <c r="L18" s="272" t="s">
        <v>26</v>
      </c>
      <c r="M18" s="342" t="s">
        <v>26</v>
      </c>
      <c r="N18" s="342" t="s">
        <v>26</v>
      </c>
      <c r="O18" s="184" t="s">
        <v>126</v>
      </c>
      <c r="P18" s="184" t="s">
        <v>126</v>
      </c>
      <c r="Q18" s="184" t="s">
        <v>126</v>
      </c>
      <c r="R18" s="272" t="s">
        <v>26</v>
      </c>
      <c r="S18" s="276" t="s">
        <v>26</v>
      </c>
      <c r="T18" s="342" t="s">
        <v>26</v>
      </c>
      <c r="U18" s="343" t="s">
        <v>26</v>
      </c>
      <c r="V18" s="184" t="s">
        <v>126</v>
      </c>
      <c r="W18" s="184" t="s">
        <v>126</v>
      </c>
      <c r="X18" s="184" t="s">
        <v>126</v>
      </c>
      <c r="Y18" s="276" t="s">
        <v>26</v>
      </c>
      <c r="Z18" s="276" t="s">
        <v>26</v>
      </c>
      <c r="AA18" s="272" t="s">
        <v>26</v>
      </c>
      <c r="AB18" s="342" t="s">
        <v>26</v>
      </c>
      <c r="AC18" s="184" t="s">
        <v>126</v>
      </c>
      <c r="AD18" s="184" t="s">
        <v>126</v>
      </c>
      <c r="AE18" s="184" t="s">
        <v>126</v>
      </c>
      <c r="AF18" s="276" t="s">
        <v>26</v>
      </c>
      <c r="AG18" s="272" t="s">
        <v>26</v>
      </c>
      <c r="AH18" s="342" t="s">
        <v>26</v>
      </c>
      <c r="AI18" s="342"/>
      <c r="AJ18" s="344" t="s">
        <v>37</v>
      </c>
      <c r="AK18" s="211"/>
      <c r="AL18" s="52"/>
      <c r="AM18" s="334"/>
      <c r="AN18" s="42"/>
      <c r="AO18" s="335"/>
    </row>
    <row r="19" spans="1:41" s="2" customFormat="1" ht="30" customHeight="1" x14ac:dyDescent="0.15">
      <c r="A19" s="200"/>
      <c r="B19" s="210"/>
      <c r="C19" s="73" t="s">
        <v>46</v>
      </c>
      <c r="D19" s="182" t="s">
        <v>47</v>
      </c>
      <c r="E19" s="273" t="s">
        <v>26</v>
      </c>
      <c r="F19" s="262" t="s">
        <v>26</v>
      </c>
      <c r="G19" s="277" t="s">
        <v>127</v>
      </c>
      <c r="H19" s="187" t="s">
        <v>26</v>
      </c>
      <c r="I19" s="186" t="s">
        <v>128</v>
      </c>
      <c r="J19" s="186" t="s">
        <v>128</v>
      </c>
      <c r="K19" s="273" t="s">
        <v>26</v>
      </c>
      <c r="L19" s="273" t="s">
        <v>26</v>
      </c>
      <c r="M19" s="262" t="s">
        <v>26</v>
      </c>
      <c r="N19" s="186" t="s">
        <v>128</v>
      </c>
      <c r="O19" s="187" t="s">
        <v>26</v>
      </c>
      <c r="P19" s="186" t="s">
        <v>128</v>
      </c>
      <c r="Q19" s="186" t="s">
        <v>128</v>
      </c>
      <c r="R19" s="273" t="s">
        <v>26</v>
      </c>
      <c r="S19" s="273" t="s">
        <v>26</v>
      </c>
      <c r="T19" s="262" t="s">
        <v>26</v>
      </c>
      <c r="U19" s="186" t="s">
        <v>128</v>
      </c>
      <c r="V19" s="186" t="s">
        <v>128</v>
      </c>
      <c r="W19" s="186" t="s">
        <v>26</v>
      </c>
      <c r="X19" s="186" t="s">
        <v>128</v>
      </c>
      <c r="Y19" s="273" t="s">
        <v>26</v>
      </c>
      <c r="Z19" s="273" t="s">
        <v>26</v>
      </c>
      <c r="AA19" s="273" t="s">
        <v>26</v>
      </c>
      <c r="AB19" s="186" t="s">
        <v>128</v>
      </c>
      <c r="AC19" s="186" t="s">
        <v>128</v>
      </c>
      <c r="AD19" s="186" t="s">
        <v>26</v>
      </c>
      <c r="AE19" s="186" t="s">
        <v>128</v>
      </c>
      <c r="AF19" s="273" t="s">
        <v>26</v>
      </c>
      <c r="AG19" s="273" t="s">
        <v>26</v>
      </c>
      <c r="AH19" s="262" t="s">
        <v>26</v>
      </c>
      <c r="AI19" s="186"/>
      <c r="AJ19" s="344" t="s">
        <v>46</v>
      </c>
      <c r="AK19" s="211"/>
      <c r="AL19" s="52"/>
      <c r="AM19" s="259"/>
      <c r="AN19" s="54"/>
      <c r="AO19" s="260"/>
    </row>
    <row r="20" spans="1:41" s="70" customFormat="1" ht="30" customHeight="1" x14ac:dyDescent="0.15">
      <c r="A20" s="201"/>
      <c r="B20" s="212"/>
      <c r="C20" s="73" t="s">
        <v>74</v>
      </c>
      <c r="D20" s="182" t="s">
        <v>47</v>
      </c>
      <c r="E20" s="272" t="s">
        <v>26</v>
      </c>
      <c r="F20" s="343" t="s">
        <v>26</v>
      </c>
      <c r="G20" s="274" t="s">
        <v>129</v>
      </c>
      <c r="H20" s="186" t="s">
        <v>128</v>
      </c>
      <c r="I20" s="177" t="s">
        <v>130</v>
      </c>
      <c r="J20" s="263" t="s">
        <v>26</v>
      </c>
      <c r="K20" s="274" t="s">
        <v>129</v>
      </c>
      <c r="L20" s="272" t="s">
        <v>26</v>
      </c>
      <c r="M20" s="343" t="s">
        <v>26</v>
      </c>
      <c r="N20" s="73" t="s">
        <v>131</v>
      </c>
      <c r="O20" s="186" t="s">
        <v>128</v>
      </c>
      <c r="P20" s="73" t="s">
        <v>131</v>
      </c>
      <c r="Q20" s="343" t="s">
        <v>26</v>
      </c>
      <c r="R20" s="274" t="s">
        <v>129</v>
      </c>
      <c r="S20" s="272" t="s">
        <v>26</v>
      </c>
      <c r="T20" s="343" t="s">
        <v>26</v>
      </c>
      <c r="U20" s="73" t="s">
        <v>130</v>
      </c>
      <c r="V20" s="186" t="s">
        <v>128</v>
      </c>
      <c r="W20" s="73" t="s">
        <v>130</v>
      </c>
      <c r="X20" s="343" t="s">
        <v>26</v>
      </c>
      <c r="Y20" s="274" t="s">
        <v>129</v>
      </c>
      <c r="Z20" s="272" t="s">
        <v>26</v>
      </c>
      <c r="AA20" s="272" t="s">
        <v>26</v>
      </c>
      <c r="AB20" s="73" t="s">
        <v>131</v>
      </c>
      <c r="AC20" s="186" t="s">
        <v>128</v>
      </c>
      <c r="AD20" s="344" t="s">
        <v>131</v>
      </c>
      <c r="AE20" s="343" t="s">
        <v>26</v>
      </c>
      <c r="AF20" s="274" t="s">
        <v>129</v>
      </c>
      <c r="AG20" s="272" t="s">
        <v>26</v>
      </c>
      <c r="AH20" s="343" t="s">
        <v>26</v>
      </c>
      <c r="AI20" s="73"/>
      <c r="AJ20" s="344" t="s">
        <v>74</v>
      </c>
      <c r="AK20" s="211"/>
      <c r="AL20" s="66"/>
      <c r="AM20" s="67"/>
      <c r="AN20" s="68"/>
      <c r="AO20" s="71"/>
    </row>
    <row r="21" spans="1:41" s="70" customFormat="1" ht="30" customHeight="1" thickBot="1" x14ac:dyDescent="0.2">
      <c r="A21" s="201"/>
      <c r="B21" s="296"/>
      <c r="C21" s="348" t="s">
        <v>132</v>
      </c>
      <c r="D21" s="297" t="s">
        <v>38</v>
      </c>
      <c r="E21" s="298" t="s">
        <v>129</v>
      </c>
      <c r="F21" s="348" t="s">
        <v>26</v>
      </c>
      <c r="G21" s="298" t="s">
        <v>26</v>
      </c>
      <c r="H21" s="299" t="s">
        <v>26</v>
      </c>
      <c r="I21" s="299" t="s">
        <v>26</v>
      </c>
      <c r="J21" s="299" t="s">
        <v>26</v>
      </c>
      <c r="K21" s="298" t="s">
        <v>129</v>
      </c>
      <c r="L21" s="298" t="s">
        <v>129</v>
      </c>
      <c r="M21" s="348" t="s">
        <v>26</v>
      </c>
      <c r="N21" s="348" t="s">
        <v>26</v>
      </c>
      <c r="O21" s="348" t="s">
        <v>26</v>
      </c>
      <c r="P21" s="348" t="s">
        <v>26</v>
      </c>
      <c r="Q21" s="348" t="s">
        <v>26</v>
      </c>
      <c r="R21" s="298" t="s">
        <v>129</v>
      </c>
      <c r="S21" s="298" t="s">
        <v>129</v>
      </c>
      <c r="T21" s="348" t="s">
        <v>26</v>
      </c>
      <c r="U21" s="348" t="s">
        <v>26</v>
      </c>
      <c r="V21" s="348" t="s">
        <v>26</v>
      </c>
      <c r="W21" s="348" t="s">
        <v>26</v>
      </c>
      <c r="X21" s="348" t="s">
        <v>26</v>
      </c>
      <c r="Y21" s="298" t="s">
        <v>129</v>
      </c>
      <c r="Z21" s="298" t="s">
        <v>129</v>
      </c>
      <c r="AA21" s="298" t="s">
        <v>26</v>
      </c>
      <c r="AB21" s="348" t="s">
        <v>26</v>
      </c>
      <c r="AC21" s="348" t="s">
        <v>26</v>
      </c>
      <c r="AD21" s="341" t="s">
        <v>26</v>
      </c>
      <c r="AE21" s="348" t="s">
        <v>26</v>
      </c>
      <c r="AF21" s="298" t="s">
        <v>129</v>
      </c>
      <c r="AG21" s="298" t="s">
        <v>129</v>
      </c>
      <c r="AH21" s="348" t="s">
        <v>26</v>
      </c>
      <c r="AI21" s="348"/>
      <c r="AJ21" s="341"/>
      <c r="AK21" s="300"/>
      <c r="AL21" s="66"/>
      <c r="AM21" s="67"/>
      <c r="AN21" s="68"/>
      <c r="AO21" s="71"/>
    </row>
    <row r="22" spans="1:41" s="81" customFormat="1" ht="31.5" customHeight="1" x14ac:dyDescent="0.15">
      <c r="A22" s="202"/>
      <c r="B22" s="763" t="s">
        <v>48</v>
      </c>
      <c r="C22" s="764"/>
      <c r="D22" s="764"/>
      <c r="E22" s="301">
        <f>(COUNTBLANK(E10:E21)+E25)+COUNTIF(E18:E21,"B")+COUNTIF(E18:E21,"A")+COUNTIF(E18:E21,"C")+COUNTIF(E18:E21,"D")+COUNTIF(E18:E21,"E")</f>
        <v>6</v>
      </c>
      <c r="F22" s="324">
        <f t="shared" ref="F22:AI22" si="0">(COUNTBLANK(F10:F21)+F25)+COUNTIF(F18:F21,"B")+COUNTIF(F18:F21,"A")+COUNTIF(F18:F21,"C")+COUNTIF(F18:F21,"D")+COUNTIF(F18:F21,"E")</f>
        <v>6</v>
      </c>
      <c r="G22" s="301">
        <f t="shared" si="0"/>
        <v>6</v>
      </c>
      <c r="H22" s="308">
        <f t="shared" si="0"/>
        <v>6</v>
      </c>
      <c r="I22" s="307">
        <f t="shared" si="0"/>
        <v>7</v>
      </c>
      <c r="J22" s="308">
        <f t="shared" si="0"/>
        <v>6</v>
      </c>
      <c r="K22" s="301">
        <f t="shared" si="0"/>
        <v>8</v>
      </c>
      <c r="L22" s="301">
        <f t="shared" si="0"/>
        <v>7</v>
      </c>
      <c r="M22" s="308">
        <f t="shared" si="0"/>
        <v>6</v>
      </c>
      <c r="N22" s="308">
        <f t="shared" si="0"/>
        <v>6</v>
      </c>
      <c r="O22" s="308">
        <f t="shared" si="0"/>
        <v>6</v>
      </c>
      <c r="P22" s="307">
        <f t="shared" si="0"/>
        <v>6</v>
      </c>
      <c r="Q22" s="324">
        <f t="shared" si="0"/>
        <v>5</v>
      </c>
      <c r="R22" s="301">
        <f t="shared" si="0"/>
        <v>7</v>
      </c>
      <c r="S22" s="301">
        <f t="shared" si="0"/>
        <v>7</v>
      </c>
      <c r="T22" s="308">
        <f t="shared" si="0"/>
        <v>6</v>
      </c>
      <c r="U22" s="308">
        <f>(COUNTBLANK(U10:U21)+U25)+COUNTIF(U18:U21,"B")+COUNTIF(U18:U21,"A")+COUNTIF(U18:U21,"C")+COUNTIF(U18:U21,"D")+COUNTIF(U18:U21,"E")</f>
        <v>6</v>
      </c>
      <c r="V22" s="308">
        <f t="shared" si="0"/>
        <v>6</v>
      </c>
      <c r="W22" s="308">
        <f t="shared" si="0"/>
        <v>6</v>
      </c>
      <c r="X22" s="308">
        <f t="shared" si="0"/>
        <v>6</v>
      </c>
      <c r="Y22" s="301">
        <f t="shared" si="0"/>
        <v>8</v>
      </c>
      <c r="Z22" s="301">
        <f t="shared" si="0"/>
        <v>7</v>
      </c>
      <c r="AA22" s="301">
        <f t="shared" si="0"/>
        <v>6</v>
      </c>
      <c r="AB22" s="324">
        <f t="shared" si="0"/>
        <v>6</v>
      </c>
      <c r="AC22" s="307">
        <f t="shared" si="0"/>
        <v>7</v>
      </c>
      <c r="AD22" s="307">
        <f t="shared" si="0"/>
        <v>6</v>
      </c>
      <c r="AE22" s="307">
        <f t="shared" si="0"/>
        <v>7</v>
      </c>
      <c r="AF22" s="301">
        <f>(COUNTBLANK(AF10:AF21)+AF25)+COUNTIF(AF18:AF21,"B")+COUNTIF(AF18:AF21,"A")+COUNTIF(AF18:AF21,"C")+COUNTIF(AF18:AF21,"D")+COUNTIF(AF18:AF21,"E")</f>
        <v>8</v>
      </c>
      <c r="AG22" s="301">
        <f t="shared" si="0"/>
        <v>7</v>
      </c>
      <c r="AH22" s="306">
        <f t="shared" si="0"/>
        <v>4</v>
      </c>
      <c r="AI22" s="324">
        <f t="shared" si="0"/>
        <v>12</v>
      </c>
      <c r="AJ22" s="765"/>
      <c r="AK22" s="768"/>
      <c r="AL22" s="44"/>
      <c r="AM22" s="80"/>
      <c r="AN22" s="54"/>
    </row>
    <row r="23" spans="1:41" ht="13.5" customHeight="1" x14ac:dyDescent="0.15">
      <c r="A23" s="773"/>
      <c r="B23" s="744" t="s">
        <v>49</v>
      </c>
      <c r="C23" s="745"/>
      <c r="D23" s="745"/>
      <c r="E23" s="772">
        <f>COUNTIF(E12:E21,"休")</f>
        <v>3</v>
      </c>
      <c r="F23" s="771">
        <f t="shared" ref="F23:AI23" si="1">COUNTIF(F12:F21,"休")</f>
        <v>4</v>
      </c>
      <c r="G23" s="772">
        <f t="shared" si="1"/>
        <v>2</v>
      </c>
      <c r="H23" s="771">
        <f t="shared" si="1"/>
        <v>3</v>
      </c>
      <c r="I23" s="771">
        <f t="shared" si="1"/>
        <v>3</v>
      </c>
      <c r="J23" s="771">
        <f t="shared" si="1"/>
        <v>3</v>
      </c>
      <c r="K23" s="772">
        <f t="shared" si="1"/>
        <v>2</v>
      </c>
      <c r="L23" s="772">
        <f t="shared" si="1"/>
        <v>3</v>
      </c>
      <c r="M23" s="771">
        <f t="shared" si="1"/>
        <v>5</v>
      </c>
      <c r="N23" s="771">
        <f t="shared" si="1"/>
        <v>3</v>
      </c>
      <c r="O23" s="771">
        <f t="shared" si="1"/>
        <v>3</v>
      </c>
      <c r="P23" s="771">
        <f t="shared" si="1"/>
        <v>3</v>
      </c>
      <c r="Q23" s="771">
        <f t="shared" si="1"/>
        <v>3</v>
      </c>
      <c r="R23" s="772">
        <f t="shared" si="1"/>
        <v>2</v>
      </c>
      <c r="S23" s="772">
        <f t="shared" si="1"/>
        <v>3</v>
      </c>
      <c r="T23" s="771">
        <f t="shared" si="1"/>
        <v>5</v>
      </c>
      <c r="U23" s="771">
        <f t="shared" si="1"/>
        <v>3</v>
      </c>
      <c r="V23" s="771">
        <f t="shared" si="1"/>
        <v>2</v>
      </c>
      <c r="W23" s="771">
        <f t="shared" si="1"/>
        <v>4</v>
      </c>
      <c r="X23" s="771">
        <f t="shared" si="1"/>
        <v>3</v>
      </c>
      <c r="Y23" s="772">
        <f t="shared" si="1"/>
        <v>2</v>
      </c>
      <c r="Z23" s="772">
        <f t="shared" si="1"/>
        <v>4</v>
      </c>
      <c r="AA23" s="772">
        <f t="shared" si="1"/>
        <v>4</v>
      </c>
      <c r="AB23" s="771">
        <f t="shared" si="1"/>
        <v>3</v>
      </c>
      <c r="AC23" s="771">
        <f t="shared" si="1"/>
        <v>2</v>
      </c>
      <c r="AD23" s="771">
        <f t="shared" si="1"/>
        <v>4</v>
      </c>
      <c r="AE23" s="771">
        <f t="shared" si="1"/>
        <v>2</v>
      </c>
      <c r="AF23" s="772">
        <f t="shared" si="1"/>
        <v>2</v>
      </c>
      <c r="AG23" s="772">
        <f t="shared" si="1"/>
        <v>3</v>
      </c>
      <c r="AH23" s="771">
        <f t="shared" si="1"/>
        <v>5</v>
      </c>
      <c r="AI23" s="323">
        <f t="shared" si="1"/>
        <v>0</v>
      </c>
      <c r="AJ23" s="766"/>
      <c r="AK23" s="769"/>
      <c r="AL23" s="345"/>
      <c r="AM23" s="317"/>
      <c r="AN23" s="35"/>
      <c r="AO23" s="29"/>
    </row>
    <row r="24" spans="1:41" ht="14.25" customHeight="1" x14ac:dyDescent="0.15">
      <c r="A24" s="773"/>
      <c r="B24" s="744"/>
      <c r="C24" s="745"/>
      <c r="D24" s="745"/>
      <c r="E24" s="772"/>
      <c r="F24" s="771"/>
      <c r="G24" s="772"/>
      <c r="H24" s="771"/>
      <c r="I24" s="771"/>
      <c r="J24" s="771"/>
      <c r="K24" s="772"/>
      <c r="L24" s="772"/>
      <c r="M24" s="771"/>
      <c r="N24" s="771"/>
      <c r="O24" s="771"/>
      <c r="P24" s="771"/>
      <c r="Q24" s="771"/>
      <c r="R24" s="772"/>
      <c r="S24" s="772"/>
      <c r="T24" s="771"/>
      <c r="U24" s="771"/>
      <c r="V24" s="771"/>
      <c r="W24" s="771"/>
      <c r="X24" s="771"/>
      <c r="Y24" s="772"/>
      <c r="Z24" s="772"/>
      <c r="AA24" s="772"/>
      <c r="AB24" s="771"/>
      <c r="AC24" s="771"/>
      <c r="AD24" s="771"/>
      <c r="AE24" s="771"/>
      <c r="AF24" s="772"/>
      <c r="AG24" s="772"/>
      <c r="AH24" s="771"/>
      <c r="AI24" s="323"/>
      <c r="AJ24" s="766"/>
      <c r="AK24" s="769"/>
      <c r="AL24" s="345"/>
      <c r="AM24" s="317"/>
      <c r="AN24" s="35"/>
      <c r="AO24" s="29"/>
    </row>
    <row r="25" spans="1:41" ht="14.25" customHeight="1" x14ac:dyDescent="0.15">
      <c r="A25" s="320"/>
      <c r="B25" s="744" t="s">
        <v>50</v>
      </c>
      <c r="C25" s="745"/>
      <c r="D25" s="745"/>
      <c r="E25" s="772">
        <v>2</v>
      </c>
      <c r="F25" s="771">
        <v>3</v>
      </c>
      <c r="G25" s="772">
        <v>2</v>
      </c>
      <c r="H25" s="771">
        <v>2</v>
      </c>
      <c r="I25" s="771">
        <v>2</v>
      </c>
      <c r="J25" s="771">
        <v>2</v>
      </c>
      <c r="K25" s="772">
        <v>3</v>
      </c>
      <c r="L25" s="772">
        <v>3</v>
      </c>
      <c r="M25" s="771">
        <v>4</v>
      </c>
      <c r="N25" s="771">
        <v>2</v>
      </c>
      <c r="O25" s="771">
        <v>1</v>
      </c>
      <c r="P25" s="771">
        <v>1</v>
      </c>
      <c r="Q25" s="771">
        <v>1</v>
      </c>
      <c r="R25" s="772">
        <v>2</v>
      </c>
      <c r="S25" s="772">
        <v>3</v>
      </c>
      <c r="T25" s="771">
        <v>4</v>
      </c>
      <c r="U25" s="771">
        <v>3</v>
      </c>
      <c r="V25" s="771">
        <v>2</v>
      </c>
      <c r="W25" s="771">
        <v>2</v>
      </c>
      <c r="X25" s="771">
        <v>3</v>
      </c>
      <c r="Y25" s="772">
        <v>4</v>
      </c>
      <c r="Z25" s="772">
        <v>5</v>
      </c>
      <c r="AA25" s="772">
        <v>4</v>
      </c>
      <c r="AB25" s="771">
        <v>2</v>
      </c>
      <c r="AC25" s="771">
        <v>3</v>
      </c>
      <c r="AD25" s="771">
        <v>3</v>
      </c>
      <c r="AE25" s="771">
        <v>3</v>
      </c>
      <c r="AF25" s="772">
        <v>4</v>
      </c>
      <c r="AG25" s="772">
        <v>4</v>
      </c>
      <c r="AH25" s="771">
        <v>1</v>
      </c>
      <c r="AI25" s="323"/>
      <c r="AJ25" s="766"/>
      <c r="AK25" s="769"/>
      <c r="AL25" s="345"/>
      <c r="AM25" s="317"/>
      <c r="AN25" s="35"/>
      <c r="AO25" s="29"/>
    </row>
    <row r="26" spans="1:41" ht="14.25" customHeight="1" x14ac:dyDescent="0.15">
      <c r="A26" s="320"/>
      <c r="B26" s="744"/>
      <c r="C26" s="745"/>
      <c r="D26" s="745"/>
      <c r="E26" s="772"/>
      <c r="F26" s="771"/>
      <c r="G26" s="772"/>
      <c r="H26" s="771"/>
      <c r="I26" s="771"/>
      <c r="J26" s="771"/>
      <c r="K26" s="772"/>
      <c r="L26" s="772"/>
      <c r="M26" s="771"/>
      <c r="N26" s="771"/>
      <c r="O26" s="771"/>
      <c r="P26" s="771"/>
      <c r="Q26" s="771"/>
      <c r="R26" s="772"/>
      <c r="S26" s="772"/>
      <c r="T26" s="771"/>
      <c r="U26" s="771"/>
      <c r="V26" s="771"/>
      <c r="W26" s="771"/>
      <c r="X26" s="771"/>
      <c r="Y26" s="772"/>
      <c r="Z26" s="772"/>
      <c r="AA26" s="772"/>
      <c r="AB26" s="771"/>
      <c r="AC26" s="771"/>
      <c r="AD26" s="771"/>
      <c r="AE26" s="771"/>
      <c r="AF26" s="772"/>
      <c r="AG26" s="772"/>
      <c r="AH26" s="771"/>
      <c r="AI26" s="323"/>
      <c r="AJ26" s="766"/>
      <c r="AK26" s="769"/>
      <c r="AL26" s="345"/>
      <c r="AM26" s="317"/>
      <c r="AN26" s="35"/>
      <c r="AO26" s="29"/>
    </row>
    <row r="27" spans="1:41" ht="14.25" hidden="1" customHeight="1" x14ac:dyDescent="0.15">
      <c r="A27" s="320"/>
      <c r="B27" s="776"/>
      <c r="C27" s="777"/>
      <c r="D27" s="777"/>
      <c r="E27" s="775"/>
      <c r="F27" s="774"/>
      <c r="G27" s="775"/>
      <c r="H27" s="774"/>
      <c r="I27" s="774"/>
      <c r="J27" s="774"/>
      <c r="K27" s="775"/>
      <c r="L27" s="775"/>
      <c r="M27" s="774"/>
      <c r="N27" s="774"/>
      <c r="O27" s="774"/>
      <c r="P27" s="774"/>
      <c r="Q27" s="774"/>
      <c r="R27" s="775"/>
      <c r="S27" s="775"/>
      <c r="T27" s="774"/>
      <c r="U27" s="774"/>
      <c r="V27" s="774"/>
      <c r="W27" s="774"/>
      <c r="X27" s="774"/>
      <c r="Y27" s="775"/>
      <c r="Z27" s="775"/>
      <c r="AA27" s="775"/>
      <c r="AB27" s="774"/>
      <c r="AC27" s="774"/>
      <c r="AD27" s="774"/>
      <c r="AE27" s="774"/>
      <c r="AF27" s="775"/>
      <c r="AG27" s="775"/>
      <c r="AH27" s="774"/>
      <c r="AI27" s="325"/>
      <c r="AJ27" s="766"/>
      <c r="AK27" s="769"/>
      <c r="AL27" s="345"/>
      <c r="AM27" s="317"/>
      <c r="AN27" s="35"/>
      <c r="AO27" s="29"/>
    </row>
    <row r="28" spans="1:41" ht="14.25" hidden="1" customHeight="1" x14ac:dyDescent="0.15">
      <c r="A28" s="320"/>
      <c r="B28" s="776"/>
      <c r="C28" s="777"/>
      <c r="D28" s="777"/>
      <c r="E28" s="775"/>
      <c r="F28" s="774"/>
      <c r="G28" s="775"/>
      <c r="H28" s="774"/>
      <c r="I28" s="774"/>
      <c r="J28" s="774"/>
      <c r="K28" s="775"/>
      <c r="L28" s="775"/>
      <c r="M28" s="774"/>
      <c r="N28" s="774"/>
      <c r="O28" s="774"/>
      <c r="P28" s="774"/>
      <c r="Q28" s="774"/>
      <c r="R28" s="775"/>
      <c r="S28" s="775"/>
      <c r="T28" s="774"/>
      <c r="U28" s="774"/>
      <c r="V28" s="774"/>
      <c r="W28" s="774"/>
      <c r="X28" s="774"/>
      <c r="Y28" s="775"/>
      <c r="Z28" s="775"/>
      <c r="AA28" s="775"/>
      <c r="AB28" s="774"/>
      <c r="AC28" s="774"/>
      <c r="AD28" s="774"/>
      <c r="AE28" s="774"/>
      <c r="AF28" s="775"/>
      <c r="AG28" s="775"/>
      <c r="AH28" s="774"/>
      <c r="AI28" s="325"/>
      <c r="AJ28" s="766"/>
      <c r="AK28" s="769"/>
      <c r="AL28" s="345"/>
      <c r="AM28" s="317"/>
      <c r="AN28" s="35"/>
      <c r="AO28" s="29"/>
    </row>
    <row r="29" spans="1:41" ht="13.5" hidden="1" customHeight="1" x14ac:dyDescent="0.15">
      <c r="A29" s="773"/>
      <c r="B29" s="778" t="s">
        <v>51</v>
      </c>
      <c r="C29" s="779"/>
      <c r="D29" s="779"/>
      <c r="E29" s="775"/>
      <c r="F29" s="780"/>
      <c r="G29" s="775"/>
      <c r="H29" s="780"/>
      <c r="I29" s="780"/>
      <c r="J29" s="780"/>
      <c r="K29" s="775"/>
      <c r="L29" s="775"/>
      <c r="M29" s="780"/>
      <c r="N29" s="780"/>
      <c r="O29" s="780"/>
      <c r="P29" s="780"/>
      <c r="Q29" s="780"/>
      <c r="R29" s="775"/>
      <c r="S29" s="775"/>
      <c r="T29" s="780"/>
      <c r="U29" s="780"/>
      <c r="V29" s="780"/>
      <c r="W29" s="780"/>
      <c r="X29" s="780"/>
      <c r="Y29" s="775"/>
      <c r="Z29" s="775"/>
      <c r="AA29" s="775"/>
      <c r="AB29" s="780"/>
      <c r="AC29" s="780"/>
      <c r="AD29" s="780"/>
      <c r="AE29" s="780"/>
      <c r="AF29" s="775"/>
      <c r="AG29" s="775"/>
      <c r="AH29" s="780"/>
      <c r="AI29" s="780"/>
      <c r="AJ29" s="766"/>
      <c r="AK29" s="769"/>
      <c r="AL29" s="345"/>
      <c r="AM29" s="781"/>
      <c r="AN29" s="35"/>
      <c r="AO29" s="29"/>
    </row>
    <row r="30" spans="1:41" ht="13.5" hidden="1" customHeight="1" x14ac:dyDescent="0.15">
      <c r="A30" s="773"/>
      <c r="B30" s="778"/>
      <c r="C30" s="779"/>
      <c r="D30" s="779"/>
      <c r="E30" s="775"/>
      <c r="F30" s="780"/>
      <c r="G30" s="775"/>
      <c r="H30" s="780"/>
      <c r="I30" s="780"/>
      <c r="J30" s="780"/>
      <c r="K30" s="775"/>
      <c r="L30" s="775"/>
      <c r="M30" s="780"/>
      <c r="N30" s="780"/>
      <c r="O30" s="780"/>
      <c r="P30" s="780"/>
      <c r="Q30" s="780"/>
      <c r="R30" s="775"/>
      <c r="S30" s="775"/>
      <c r="T30" s="780"/>
      <c r="U30" s="780"/>
      <c r="V30" s="780"/>
      <c r="W30" s="780"/>
      <c r="X30" s="780"/>
      <c r="Y30" s="775"/>
      <c r="Z30" s="775"/>
      <c r="AA30" s="775"/>
      <c r="AB30" s="780"/>
      <c r="AC30" s="780"/>
      <c r="AD30" s="780"/>
      <c r="AE30" s="780"/>
      <c r="AF30" s="775"/>
      <c r="AG30" s="775"/>
      <c r="AH30" s="780"/>
      <c r="AI30" s="780"/>
      <c r="AJ30" s="766"/>
      <c r="AK30" s="769"/>
      <c r="AL30" s="345"/>
      <c r="AM30" s="781"/>
      <c r="AN30" s="35"/>
      <c r="AO30" s="29"/>
    </row>
    <row r="31" spans="1:41" ht="15" hidden="1" customHeight="1" x14ac:dyDescent="0.15">
      <c r="A31" s="773">
        <v>6</v>
      </c>
      <c r="B31" s="782" t="s">
        <v>52</v>
      </c>
      <c r="C31" s="783"/>
      <c r="D31" s="783"/>
      <c r="E31" s="775"/>
      <c r="F31" s="784"/>
      <c r="G31" s="775"/>
      <c r="H31" s="784"/>
      <c r="I31" s="784"/>
      <c r="J31" s="784"/>
      <c r="K31" s="775"/>
      <c r="L31" s="775"/>
      <c r="M31" s="784"/>
      <c r="N31" s="784"/>
      <c r="O31" s="784"/>
      <c r="P31" s="784"/>
      <c r="Q31" s="784"/>
      <c r="R31" s="775"/>
      <c r="S31" s="775"/>
      <c r="T31" s="784"/>
      <c r="U31" s="784"/>
      <c r="V31" s="784"/>
      <c r="W31" s="784"/>
      <c r="X31" s="784"/>
      <c r="Y31" s="775"/>
      <c r="Z31" s="775"/>
      <c r="AA31" s="775"/>
      <c r="AB31" s="784"/>
      <c r="AC31" s="784"/>
      <c r="AD31" s="784"/>
      <c r="AE31" s="784"/>
      <c r="AF31" s="775"/>
      <c r="AG31" s="775"/>
      <c r="AH31" s="784"/>
      <c r="AI31" s="319"/>
      <c r="AJ31" s="766"/>
      <c r="AK31" s="769"/>
      <c r="AL31" s="345"/>
      <c r="AM31" s="781">
        <f>COUNTIF(E31:AG31,"休")</f>
        <v>0</v>
      </c>
      <c r="AN31" s="35"/>
      <c r="AO31" s="29"/>
    </row>
    <row r="32" spans="1:41" ht="15" hidden="1" customHeight="1" x14ac:dyDescent="0.15">
      <c r="A32" s="773"/>
      <c r="B32" s="782"/>
      <c r="C32" s="783"/>
      <c r="D32" s="783"/>
      <c r="E32" s="775"/>
      <c r="F32" s="784"/>
      <c r="G32" s="775"/>
      <c r="H32" s="784"/>
      <c r="I32" s="784"/>
      <c r="J32" s="784"/>
      <c r="K32" s="775"/>
      <c r="L32" s="775"/>
      <c r="M32" s="784"/>
      <c r="N32" s="784"/>
      <c r="O32" s="784"/>
      <c r="P32" s="784"/>
      <c r="Q32" s="784"/>
      <c r="R32" s="775"/>
      <c r="S32" s="775"/>
      <c r="T32" s="784"/>
      <c r="U32" s="784"/>
      <c r="V32" s="784"/>
      <c r="W32" s="784"/>
      <c r="X32" s="784"/>
      <c r="Y32" s="775"/>
      <c r="Z32" s="775"/>
      <c r="AA32" s="775"/>
      <c r="AB32" s="784"/>
      <c r="AC32" s="784"/>
      <c r="AD32" s="784"/>
      <c r="AE32" s="784"/>
      <c r="AF32" s="775"/>
      <c r="AG32" s="775"/>
      <c r="AH32" s="784"/>
      <c r="AI32" s="319"/>
      <c r="AJ32" s="766"/>
      <c r="AK32" s="769"/>
      <c r="AL32" s="345"/>
      <c r="AM32" s="781"/>
      <c r="AN32" s="35"/>
      <c r="AO32" s="29"/>
    </row>
    <row r="33" spans="1:41" ht="15" hidden="1" customHeight="1" x14ac:dyDescent="0.15">
      <c r="A33" s="773">
        <v>7</v>
      </c>
      <c r="B33" s="785" t="s">
        <v>53</v>
      </c>
      <c r="C33" s="786"/>
      <c r="D33" s="786"/>
      <c r="E33" s="789"/>
      <c r="F33" s="786"/>
      <c r="G33" s="789"/>
      <c r="H33" s="786"/>
      <c r="I33" s="786"/>
      <c r="J33" s="786"/>
      <c r="K33" s="789"/>
      <c r="L33" s="789"/>
      <c r="M33" s="786"/>
      <c r="N33" s="786"/>
      <c r="O33" s="786"/>
      <c r="P33" s="786"/>
      <c r="Q33" s="786"/>
      <c r="R33" s="789"/>
      <c r="S33" s="789"/>
      <c r="T33" s="786"/>
      <c r="U33" s="786"/>
      <c r="V33" s="786"/>
      <c r="W33" s="786"/>
      <c r="X33" s="786"/>
      <c r="Y33" s="789"/>
      <c r="Z33" s="789"/>
      <c r="AA33" s="789"/>
      <c r="AB33" s="786"/>
      <c r="AC33" s="786"/>
      <c r="AD33" s="786"/>
      <c r="AE33" s="786"/>
      <c r="AF33" s="789"/>
      <c r="AG33" s="789"/>
      <c r="AH33" s="786"/>
      <c r="AI33" s="315"/>
      <c r="AJ33" s="766"/>
      <c r="AK33" s="769"/>
      <c r="AL33" s="345"/>
      <c r="AM33" s="781">
        <f>COUNTIF(E33:AG33,"休")</f>
        <v>0</v>
      </c>
      <c r="AN33" s="35"/>
      <c r="AO33" s="29"/>
    </row>
    <row r="34" spans="1:41" ht="14.25" hidden="1" customHeight="1" thickBot="1" x14ac:dyDescent="0.2">
      <c r="A34" s="773"/>
      <c r="B34" s="787"/>
      <c r="C34" s="788"/>
      <c r="D34" s="788"/>
      <c r="E34" s="790"/>
      <c r="F34" s="788"/>
      <c r="G34" s="790"/>
      <c r="H34" s="788"/>
      <c r="I34" s="788"/>
      <c r="J34" s="788"/>
      <c r="K34" s="790"/>
      <c r="L34" s="790"/>
      <c r="M34" s="788"/>
      <c r="N34" s="788"/>
      <c r="O34" s="788"/>
      <c r="P34" s="788"/>
      <c r="Q34" s="788"/>
      <c r="R34" s="790"/>
      <c r="S34" s="790"/>
      <c r="T34" s="788"/>
      <c r="U34" s="788"/>
      <c r="V34" s="788"/>
      <c r="W34" s="788"/>
      <c r="X34" s="788"/>
      <c r="Y34" s="790"/>
      <c r="Z34" s="790"/>
      <c r="AA34" s="790"/>
      <c r="AB34" s="788"/>
      <c r="AC34" s="788"/>
      <c r="AD34" s="788"/>
      <c r="AE34" s="788"/>
      <c r="AF34" s="790"/>
      <c r="AG34" s="790"/>
      <c r="AH34" s="788"/>
      <c r="AI34" s="316"/>
      <c r="AJ34" s="767"/>
      <c r="AK34" s="770"/>
      <c r="AL34" s="346"/>
      <c r="AM34" s="793"/>
      <c r="AN34" s="35"/>
      <c r="AO34" s="29"/>
    </row>
    <row r="35" spans="1:41" s="2" customFormat="1" ht="15" customHeight="1" x14ac:dyDescent="0.15">
      <c r="A35" s="314"/>
      <c r="B35" s="89"/>
      <c r="C35" s="9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314"/>
    </row>
    <row r="36" spans="1:41" s="2" customFormat="1" ht="29.25" customHeight="1" x14ac:dyDescent="0.15">
      <c r="A36" s="314"/>
      <c r="B36" s="98" t="s">
        <v>116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4"/>
    </row>
    <row r="37" spans="1:41" s="2" customFormat="1" ht="29.25" hidden="1" customHeight="1" x14ac:dyDescent="0.15">
      <c r="A37" s="314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4"/>
    </row>
    <row r="38" spans="1:41" s="2" customFormat="1" ht="29.25" hidden="1" customHeight="1" x14ac:dyDescent="0.15">
      <c r="A38" s="314"/>
      <c r="B38" s="318" t="s">
        <v>54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4"/>
    </row>
    <row r="39" spans="1:41" s="2" customFormat="1" ht="29.25" hidden="1" customHeight="1" x14ac:dyDescent="0.15">
      <c r="A39" s="314"/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4"/>
    </row>
    <row r="40" spans="1:41" ht="25.5" hidden="1" customHeight="1" x14ac:dyDescent="0.15">
      <c r="B40" s="92"/>
      <c r="C40" s="93" t="s">
        <v>55</v>
      </c>
      <c r="D40" s="794" t="s">
        <v>56</v>
      </c>
      <c r="E40" s="794"/>
      <c r="F40" s="794"/>
      <c r="G40" s="794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327"/>
    </row>
    <row r="41" spans="1:41" s="2" customFormat="1" ht="25.5" x14ac:dyDescent="0.15">
      <c r="B41" s="94" t="s">
        <v>115</v>
      </c>
      <c r="C41" s="94"/>
      <c r="D41" s="95"/>
      <c r="E41" s="95"/>
      <c r="F41" s="95"/>
      <c r="G41" s="95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314"/>
    </row>
    <row r="42" spans="1:41" ht="25.5" customHeight="1" x14ac:dyDescent="0.15">
      <c r="B42" s="94" t="s">
        <v>57</v>
      </c>
      <c r="C42" s="93"/>
      <c r="D42" s="318"/>
      <c r="E42" s="318"/>
      <c r="F42" s="318"/>
      <c r="G42" s="318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 t="s">
        <v>58</v>
      </c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327"/>
    </row>
    <row r="43" spans="1:41" ht="25.5" customHeight="1" x14ac:dyDescent="0.15">
      <c r="B43" s="794" t="s">
        <v>59</v>
      </c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4"/>
      <c r="AE43" s="794"/>
      <c r="AF43" s="794"/>
      <c r="AG43" s="794"/>
      <c r="AH43" s="794"/>
      <c r="AI43" s="794"/>
      <c r="AJ43" s="794"/>
      <c r="AK43" s="794"/>
      <c r="AL43" s="794"/>
      <c r="AM43" s="794"/>
    </row>
    <row r="44" spans="1:41" ht="25.5" x14ac:dyDescent="0.15">
      <c r="B44" s="794" t="s">
        <v>60</v>
      </c>
      <c r="C44" s="794"/>
      <c r="D44" s="794"/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4"/>
    </row>
    <row r="45" spans="1:41" ht="26.25" customHeight="1" x14ac:dyDescent="0.15"/>
    <row r="46" spans="1:41" ht="5.65" customHeight="1" x14ac:dyDescent="0.15">
      <c r="P46" s="96"/>
    </row>
    <row r="46015" spans="1:40" s="2" customFormat="1" ht="5.65" customHeight="1" x14ac:dyDescent="0.15">
      <c r="A46015" s="1"/>
      <c r="B46015" s="1"/>
      <c r="C46015" s="1"/>
      <c r="D46015" s="1"/>
      <c r="U46015" s="791"/>
      <c r="V46015" s="792" t="e">
        <f>S$8-U46015</f>
        <v>#VALUE!</v>
      </c>
      <c r="AM46015" s="1"/>
      <c r="AN46015" s="1"/>
    </row>
    <row r="46016" spans="1:40" s="2" customFormat="1" ht="5.65" customHeight="1" x14ac:dyDescent="0.15">
      <c r="A46016" s="1"/>
      <c r="B46016" s="1"/>
      <c r="C46016" s="1"/>
      <c r="D46016" s="1"/>
      <c r="U46016" s="791"/>
      <c r="V46016" s="792"/>
      <c r="AM46016" s="1"/>
      <c r="AN46016" s="1"/>
    </row>
  </sheetData>
  <mergeCells count="312">
    <mergeCell ref="U46015:U46016"/>
    <mergeCell ref="V46015:V46016"/>
    <mergeCell ref="AH33:AH34"/>
    <mergeCell ref="AM33:AM34"/>
    <mergeCell ref="B39:Q39"/>
    <mergeCell ref="D40:G40"/>
    <mergeCell ref="B43:AM43"/>
    <mergeCell ref="B44:AM4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U33:U34"/>
    <mergeCell ref="J33:J34"/>
    <mergeCell ref="K33:K34"/>
    <mergeCell ref="L33:L34"/>
    <mergeCell ref="M33:M34"/>
    <mergeCell ref="N33:N34"/>
    <mergeCell ref="O33:O34"/>
    <mergeCell ref="AG31:AG32"/>
    <mergeCell ref="R31:R32"/>
    <mergeCell ref="S31:S32"/>
    <mergeCell ref="T31:T32"/>
    <mergeCell ref="AM31:AM32"/>
    <mergeCell ref="A33:A34"/>
    <mergeCell ref="B33:D34"/>
    <mergeCell ref="E33:E34"/>
    <mergeCell ref="F33:F34"/>
    <mergeCell ref="G33:G34"/>
    <mergeCell ref="H33:H34"/>
    <mergeCell ref="I33:I34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T33:T34"/>
    <mergeCell ref="I31:I32"/>
    <mergeCell ref="J31:J32"/>
    <mergeCell ref="K31:K32"/>
    <mergeCell ref="L31:L32"/>
    <mergeCell ref="M31:M32"/>
    <mergeCell ref="N31:N32"/>
    <mergeCell ref="AG29:AG30"/>
    <mergeCell ref="AH29:AH30"/>
    <mergeCell ref="AI29:AI30"/>
    <mergeCell ref="T29:T30"/>
    <mergeCell ref="I29:I30"/>
    <mergeCell ref="J29:J30"/>
    <mergeCell ref="K29:K30"/>
    <mergeCell ref="L29:L30"/>
    <mergeCell ref="M29:M30"/>
    <mergeCell ref="N29:N30"/>
    <mergeCell ref="AH31:AH32"/>
    <mergeCell ref="AM29:AM30"/>
    <mergeCell ref="A31:A32"/>
    <mergeCell ref="B31:D32"/>
    <mergeCell ref="E31:E32"/>
    <mergeCell ref="F31:F32"/>
    <mergeCell ref="G31:G32"/>
    <mergeCell ref="H31:H32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A29:A30"/>
    <mergeCell ref="B29:D30"/>
    <mergeCell ref="E29:E30"/>
    <mergeCell ref="F29:F30"/>
    <mergeCell ref="G29:G30"/>
    <mergeCell ref="H29:H30"/>
    <mergeCell ref="Y27:Y28"/>
    <mergeCell ref="Z27:Z28"/>
    <mergeCell ref="AA27:AA28"/>
    <mergeCell ref="M27:M28"/>
    <mergeCell ref="N27:N28"/>
    <mergeCell ref="AH25:AH26"/>
    <mergeCell ref="B27:D28"/>
    <mergeCell ref="E27:E28"/>
    <mergeCell ref="F27:F28"/>
    <mergeCell ref="G27:G28"/>
    <mergeCell ref="H27:H28"/>
    <mergeCell ref="I27:I28"/>
    <mergeCell ref="J27:J28"/>
    <mergeCell ref="K27:K28"/>
    <mergeCell ref="L27:L28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AE27:AE28"/>
    <mergeCell ref="AF27:AF28"/>
    <mergeCell ref="AG27:AG28"/>
    <mergeCell ref="AH27:AH28"/>
    <mergeCell ref="T25:T26"/>
    <mergeCell ref="U25:U26"/>
    <mergeCell ref="J25:J26"/>
    <mergeCell ref="K25:K26"/>
    <mergeCell ref="L25:L26"/>
    <mergeCell ref="M25:M26"/>
    <mergeCell ref="N25:N26"/>
    <mergeCell ref="O25:O26"/>
    <mergeCell ref="O27:O28"/>
    <mergeCell ref="P27:P28"/>
    <mergeCell ref="Q27:Q28"/>
    <mergeCell ref="R27:R28"/>
    <mergeCell ref="A23:A24"/>
    <mergeCell ref="B23:D24"/>
    <mergeCell ref="E23:E24"/>
    <mergeCell ref="F23:F24"/>
    <mergeCell ref="G23:G24"/>
    <mergeCell ref="H23:H24"/>
    <mergeCell ref="AE23:AE24"/>
    <mergeCell ref="AF23:AF24"/>
    <mergeCell ref="AG23:AG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B22:D22"/>
    <mergeCell ref="AJ22:AJ34"/>
    <mergeCell ref="AK22:AK34"/>
    <mergeCell ref="I23:I24"/>
    <mergeCell ref="J23:J24"/>
    <mergeCell ref="K23:K24"/>
    <mergeCell ref="L23:L24"/>
    <mergeCell ref="O23:O24"/>
    <mergeCell ref="P23:P24"/>
    <mergeCell ref="Q23:Q24"/>
    <mergeCell ref="R23:R24"/>
    <mergeCell ref="AH23:AH24"/>
    <mergeCell ref="B25:D26"/>
    <mergeCell ref="E25:E26"/>
    <mergeCell ref="F25:F26"/>
    <mergeCell ref="G25:G26"/>
    <mergeCell ref="H25:H26"/>
    <mergeCell ref="I25:I26"/>
    <mergeCell ref="Z25:Z26"/>
    <mergeCell ref="AA25:AA26"/>
    <mergeCell ref="P25:P26"/>
    <mergeCell ref="Q25:Q26"/>
    <mergeCell ref="R25:R26"/>
    <mergeCell ref="S25:S26"/>
    <mergeCell ref="B10:D11"/>
    <mergeCell ref="AJ10:AJ11"/>
    <mergeCell ref="AK10:AK11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I8:I9"/>
    <mergeCell ref="J8:J9"/>
    <mergeCell ref="K8:K9"/>
    <mergeCell ref="R8:R9"/>
    <mergeCell ref="S8:S9"/>
    <mergeCell ref="T8:T9"/>
    <mergeCell ref="V6:V7"/>
    <mergeCell ref="W6:W7"/>
    <mergeCell ref="X6:X7"/>
    <mergeCell ref="Y6:Y7"/>
    <mergeCell ref="Z6:Z7"/>
    <mergeCell ref="AA6:AA7"/>
    <mergeCell ref="X8:X9"/>
    <mergeCell ref="Y8:Y9"/>
    <mergeCell ref="Z8:Z9"/>
    <mergeCell ref="AA8:AA9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K6:AK7"/>
    <mergeCell ref="AM6:AM7"/>
    <mergeCell ref="AP6:AS6"/>
    <mergeCell ref="AK8:AK9"/>
    <mergeCell ref="AM8:AM9"/>
    <mergeCell ref="AB6:AB7"/>
    <mergeCell ref="AC6:AC7"/>
    <mergeCell ref="AD6:AD7"/>
    <mergeCell ref="AE6:AE7"/>
    <mergeCell ref="AF6:AF7"/>
    <mergeCell ref="AG6:AG7"/>
    <mergeCell ref="AD8:AD9"/>
    <mergeCell ref="AE8:AE9"/>
    <mergeCell ref="AF8:AF9"/>
    <mergeCell ref="AG8:AG9"/>
    <mergeCell ref="AH8:AH9"/>
    <mergeCell ref="AI8:AI9"/>
    <mergeCell ref="AH6:AH7"/>
    <mergeCell ref="AI6:AI7"/>
    <mergeCell ref="AJ6:AJ9"/>
    <mergeCell ref="AB8:AB9"/>
    <mergeCell ref="AC8:AC9"/>
    <mergeCell ref="AG2:AG3"/>
    <mergeCell ref="AH2:AH3"/>
    <mergeCell ref="AI2:AI3"/>
    <mergeCell ref="B5:D5"/>
    <mergeCell ref="B6:D7"/>
    <mergeCell ref="E6:E7"/>
    <mergeCell ref="F6:F7"/>
    <mergeCell ref="G6:G7"/>
    <mergeCell ref="H6:H7"/>
    <mergeCell ref="I6:I7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2:A9"/>
    <mergeCell ref="B2:D4"/>
    <mergeCell ref="E2:E3"/>
    <mergeCell ref="F2:F3"/>
    <mergeCell ref="G2:G3"/>
    <mergeCell ref="H2:H3"/>
    <mergeCell ref="B8:B9"/>
    <mergeCell ref="C8:C9"/>
    <mergeCell ref="D8:D9"/>
    <mergeCell ref="E8:E9"/>
    <mergeCell ref="F8:F9"/>
    <mergeCell ref="G8:G9"/>
    <mergeCell ref="H8:H9"/>
  </mergeCells>
  <phoneticPr fontId="4"/>
  <pageMargins left="0.62992125984251968" right="0.2" top="0.98425196850393704" bottom="0" header="0.51181102362204722" footer="0.51181102362204722"/>
  <pageSetup paperSize="9" scale="47" firstPageNumber="42949631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2300-AA75-4FCE-962C-AA9C582F0DC8}">
  <sheetPr>
    <pageSetUpPr fitToPage="1"/>
  </sheetPr>
  <dimension ref="A1:AS46016"/>
  <sheetViews>
    <sheetView view="pageBreakPreview" zoomScale="50" zoomScaleNormal="50" zoomScaleSheetLayoutView="5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H12" sqref="AH12"/>
    </sheetView>
  </sheetViews>
  <sheetFormatPr defaultRowHeight="5.65" customHeight="1" x14ac:dyDescent="0.15"/>
  <cols>
    <col min="1" max="1" width="3.125" style="1" customWidth="1"/>
    <col min="2" max="2" width="18.125" style="1" customWidth="1"/>
    <col min="3" max="3" width="9.875" style="1" bestFit="1" customWidth="1"/>
    <col min="4" max="4" width="14.25" style="1" bestFit="1" customWidth="1"/>
    <col min="5" max="5" width="5.875" style="2" customWidth="1"/>
    <col min="6" max="7" width="5.75" style="2" bestFit="1" customWidth="1"/>
    <col min="8" max="9" width="5.75" style="2" customWidth="1"/>
    <col min="10" max="10" width="6.75" style="2" bestFit="1" customWidth="1"/>
    <col min="11" max="13" width="5.75" style="2" bestFit="1" customWidth="1"/>
    <col min="14" max="16" width="6.625" style="2" bestFit="1" customWidth="1"/>
    <col min="17" max="17" width="7" style="2" bestFit="1" customWidth="1"/>
    <col min="18" max="35" width="8.625" style="2" customWidth="1"/>
    <col min="36" max="36" width="11.875" style="2" bestFit="1" customWidth="1"/>
    <col min="37" max="37" width="6.75" style="2" customWidth="1"/>
    <col min="38" max="38" width="6.75" style="2" hidden="1" customWidth="1"/>
    <col min="39" max="39" width="6.625" style="1" hidden="1" customWidth="1"/>
    <col min="40" max="40" width="4" style="1" hidden="1" customWidth="1"/>
    <col min="41" max="41" width="24" style="1" customWidth="1"/>
    <col min="42" max="255" width="9" style="1"/>
    <col min="256" max="256" width="3.125" style="1" customWidth="1"/>
    <col min="257" max="257" width="18.125" style="1" customWidth="1"/>
    <col min="258" max="258" width="6.75" style="1" customWidth="1"/>
    <col min="259" max="259" width="2.5" style="1" customWidth="1"/>
    <col min="260" max="260" width="6.5" style="1" customWidth="1"/>
    <col min="261" max="272" width="8.625" style="1" customWidth="1"/>
    <col min="273" max="273" width="9.625" style="1" customWidth="1"/>
    <col min="274" max="291" width="8.625" style="1" customWidth="1"/>
    <col min="292" max="293" width="6.75" style="1" customWidth="1"/>
    <col min="294" max="296" width="0" style="1" hidden="1" customWidth="1"/>
    <col min="297" max="511" width="9" style="1"/>
    <col min="512" max="512" width="3.125" style="1" customWidth="1"/>
    <col min="513" max="513" width="18.125" style="1" customWidth="1"/>
    <col min="514" max="514" width="6.75" style="1" customWidth="1"/>
    <col min="515" max="515" width="2.5" style="1" customWidth="1"/>
    <col min="516" max="516" width="6.5" style="1" customWidth="1"/>
    <col min="517" max="528" width="8.625" style="1" customWidth="1"/>
    <col min="529" max="529" width="9.625" style="1" customWidth="1"/>
    <col min="530" max="547" width="8.625" style="1" customWidth="1"/>
    <col min="548" max="549" width="6.75" style="1" customWidth="1"/>
    <col min="550" max="552" width="0" style="1" hidden="1" customWidth="1"/>
    <col min="553" max="767" width="9" style="1"/>
    <col min="768" max="768" width="3.125" style="1" customWidth="1"/>
    <col min="769" max="769" width="18.125" style="1" customWidth="1"/>
    <col min="770" max="770" width="6.75" style="1" customWidth="1"/>
    <col min="771" max="771" width="2.5" style="1" customWidth="1"/>
    <col min="772" max="772" width="6.5" style="1" customWidth="1"/>
    <col min="773" max="784" width="8.625" style="1" customWidth="1"/>
    <col min="785" max="785" width="9.625" style="1" customWidth="1"/>
    <col min="786" max="803" width="8.625" style="1" customWidth="1"/>
    <col min="804" max="805" width="6.75" style="1" customWidth="1"/>
    <col min="806" max="808" width="0" style="1" hidden="1" customWidth="1"/>
    <col min="809" max="1023" width="9" style="1"/>
    <col min="1024" max="1024" width="3.125" style="1" customWidth="1"/>
    <col min="1025" max="1025" width="18.125" style="1" customWidth="1"/>
    <col min="1026" max="1026" width="6.75" style="1" customWidth="1"/>
    <col min="1027" max="1027" width="2.5" style="1" customWidth="1"/>
    <col min="1028" max="1028" width="6.5" style="1" customWidth="1"/>
    <col min="1029" max="1040" width="8.625" style="1" customWidth="1"/>
    <col min="1041" max="1041" width="9.625" style="1" customWidth="1"/>
    <col min="1042" max="1059" width="8.625" style="1" customWidth="1"/>
    <col min="1060" max="1061" width="6.75" style="1" customWidth="1"/>
    <col min="1062" max="1064" width="0" style="1" hidden="1" customWidth="1"/>
    <col min="1065" max="1279" width="9" style="1"/>
    <col min="1280" max="1280" width="3.125" style="1" customWidth="1"/>
    <col min="1281" max="1281" width="18.125" style="1" customWidth="1"/>
    <col min="1282" max="1282" width="6.75" style="1" customWidth="1"/>
    <col min="1283" max="1283" width="2.5" style="1" customWidth="1"/>
    <col min="1284" max="1284" width="6.5" style="1" customWidth="1"/>
    <col min="1285" max="1296" width="8.625" style="1" customWidth="1"/>
    <col min="1297" max="1297" width="9.625" style="1" customWidth="1"/>
    <col min="1298" max="1315" width="8.625" style="1" customWidth="1"/>
    <col min="1316" max="1317" width="6.75" style="1" customWidth="1"/>
    <col min="1318" max="1320" width="0" style="1" hidden="1" customWidth="1"/>
    <col min="1321" max="1535" width="9" style="1"/>
    <col min="1536" max="1536" width="3.125" style="1" customWidth="1"/>
    <col min="1537" max="1537" width="18.125" style="1" customWidth="1"/>
    <col min="1538" max="1538" width="6.75" style="1" customWidth="1"/>
    <col min="1539" max="1539" width="2.5" style="1" customWidth="1"/>
    <col min="1540" max="1540" width="6.5" style="1" customWidth="1"/>
    <col min="1541" max="1552" width="8.625" style="1" customWidth="1"/>
    <col min="1553" max="1553" width="9.625" style="1" customWidth="1"/>
    <col min="1554" max="1571" width="8.625" style="1" customWidth="1"/>
    <col min="1572" max="1573" width="6.75" style="1" customWidth="1"/>
    <col min="1574" max="1576" width="0" style="1" hidden="1" customWidth="1"/>
    <col min="1577" max="1791" width="9" style="1"/>
    <col min="1792" max="1792" width="3.125" style="1" customWidth="1"/>
    <col min="1793" max="1793" width="18.125" style="1" customWidth="1"/>
    <col min="1794" max="1794" width="6.75" style="1" customWidth="1"/>
    <col min="1795" max="1795" width="2.5" style="1" customWidth="1"/>
    <col min="1796" max="1796" width="6.5" style="1" customWidth="1"/>
    <col min="1797" max="1808" width="8.625" style="1" customWidth="1"/>
    <col min="1809" max="1809" width="9.625" style="1" customWidth="1"/>
    <col min="1810" max="1827" width="8.625" style="1" customWidth="1"/>
    <col min="1828" max="1829" width="6.75" style="1" customWidth="1"/>
    <col min="1830" max="1832" width="0" style="1" hidden="1" customWidth="1"/>
    <col min="1833" max="2047" width="9" style="1"/>
    <col min="2048" max="2048" width="3.125" style="1" customWidth="1"/>
    <col min="2049" max="2049" width="18.125" style="1" customWidth="1"/>
    <col min="2050" max="2050" width="6.75" style="1" customWidth="1"/>
    <col min="2051" max="2051" width="2.5" style="1" customWidth="1"/>
    <col min="2052" max="2052" width="6.5" style="1" customWidth="1"/>
    <col min="2053" max="2064" width="8.625" style="1" customWidth="1"/>
    <col min="2065" max="2065" width="9.625" style="1" customWidth="1"/>
    <col min="2066" max="2083" width="8.625" style="1" customWidth="1"/>
    <col min="2084" max="2085" width="6.75" style="1" customWidth="1"/>
    <col min="2086" max="2088" width="0" style="1" hidden="1" customWidth="1"/>
    <col min="2089" max="2303" width="9" style="1"/>
    <col min="2304" max="2304" width="3.125" style="1" customWidth="1"/>
    <col min="2305" max="2305" width="18.125" style="1" customWidth="1"/>
    <col min="2306" max="2306" width="6.75" style="1" customWidth="1"/>
    <col min="2307" max="2307" width="2.5" style="1" customWidth="1"/>
    <col min="2308" max="2308" width="6.5" style="1" customWidth="1"/>
    <col min="2309" max="2320" width="8.625" style="1" customWidth="1"/>
    <col min="2321" max="2321" width="9.625" style="1" customWidth="1"/>
    <col min="2322" max="2339" width="8.625" style="1" customWidth="1"/>
    <col min="2340" max="2341" width="6.75" style="1" customWidth="1"/>
    <col min="2342" max="2344" width="0" style="1" hidden="1" customWidth="1"/>
    <col min="2345" max="2559" width="9" style="1"/>
    <col min="2560" max="2560" width="3.125" style="1" customWidth="1"/>
    <col min="2561" max="2561" width="18.125" style="1" customWidth="1"/>
    <col min="2562" max="2562" width="6.75" style="1" customWidth="1"/>
    <col min="2563" max="2563" width="2.5" style="1" customWidth="1"/>
    <col min="2564" max="2564" width="6.5" style="1" customWidth="1"/>
    <col min="2565" max="2576" width="8.625" style="1" customWidth="1"/>
    <col min="2577" max="2577" width="9.625" style="1" customWidth="1"/>
    <col min="2578" max="2595" width="8.625" style="1" customWidth="1"/>
    <col min="2596" max="2597" width="6.75" style="1" customWidth="1"/>
    <col min="2598" max="2600" width="0" style="1" hidden="1" customWidth="1"/>
    <col min="2601" max="2815" width="9" style="1"/>
    <col min="2816" max="2816" width="3.125" style="1" customWidth="1"/>
    <col min="2817" max="2817" width="18.125" style="1" customWidth="1"/>
    <col min="2818" max="2818" width="6.75" style="1" customWidth="1"/>
    <col min="2819" max="2819" width="2.5" style="1" customWidth="1"/>
    <col min="2820" max="2820" width="6.5" style="1" customWidth="1"/>
    <col min="2821" max="2832" width="8.625" style="1" customWidth="1"/>
    <col min="2833" max="2833" width="9.625" style="1" customWidth="1"/>
    <col min="2834" max="2851" width="8.625" style="1" customWidth="1"/>
    <col min="2852" max="2853" width="6.75" style="1" customWidth="1"/>
    <col min="2854" max="2856" width="0" style="1" hidden="1" customWidth="1"/>
    <col min="2857" max="3071" width="9" style="1"/>
    <col min="3072" max="3072" width="3.125" style="1" customWidth="1"/>
    <col min="3073" max="3073" width="18.125" style="1" customWidth="1"/>
    <col min="3074" max="3074" width="6.75" style="1" customWidth="1"/>
    <col min="3075" max="3075" width="2.5" style="1" customWidth="1"/>
    <col min="3076" max="3076" width="6.5" style="1" customWidth="1"/>
    <col min="3077" max="3088" width="8.625" style="1" customWidth="1"/>
    <col min="3089" max="3089" width="9.625" style="1" customWidth="1"/>
    <col min="3090" max="3107" width="8.625" style="1" customWidth="1"/>
    <col min="3108" max="3109" width="6.75" style="1" customWidth="1"/>
    <col min="3110" max="3112" width="0" style="1" hidden="1" customWidth="1"/>
    <col min="3113" max="3327" width="9" style="1"/>
    <col min="3328" max="3328" width="3.125" style="1" customWidth="1"/>
    <col min="3329" max="3329" width="18.125" style="1" customWidth="1"/>
    <col min="3330" max="3330" width="6.75" style="1" customWidth="1"/>
    <col min="3331" max="3331" width="2.5" style="1" customWidth="1"/>
    <col min="3332" max="3332" width="6.5" style="1" customWidth="1"/>
    <col min="3333" max="3344" width="8.625" style="1" customWidth="1"/>
    <col min="3345" max="3345" width="9.625" style="1" customWidth="1"/>
    <col min="3346" max="3363" width="8.625" style="1" customWidth="1"/>
    <col min="3364" max="3365" width="6.75" style="1" customWidth="1"/>
    <col min="3366" max="3368" width="0" style="1" hidden="1" customWidth="1"/>
    <col min="3369" max="3583" width="9" style="1"/>
    <col min="3584" max="3584" width="3.125" style="1" customWidth="1"/>
    <col min="3585" max="3585" width="18.125" style="1" customWidth="1"/>
    <col min="3586" max="3586" width="6.75" style="1" customWidth="1"/>
    <col min="3587" max="3587" width="2.5" style="1" customWidth="1"/>
    <col min="3588" max="3588" width="6.5" style="1" customWidth="1"/>
    <col min="3589" max="3600" width="8.625" style="1" customWidth="1"/>
    <col min="3601" max="3601" width="9.625" style="1" customWidth="1"/>
    <col min="3602" max="3619" width="8.625" style="1" customWidth="1"/>
    <col min="3620" max="3621" width="6.75" style="1" customWidth="1"/>
    <col min="3622" max="3624" width="0" style="1" hidden="1" customWidth="1"/>
    <col min="3625" max="3839" width="9" style="1"/>
    <col min="3840" max="3840" width="3.125" style="1" customWidth="1"/>
    <col min="3841" max="3841" width="18.125" style="1" customWidth="1"/>
    <col min="3842" max="3842" width="6.75" style="1" customWidth="1"/>
    <col min="3843" max="3843" width="2.5" style="1" customWidth="1"/>
    <col min="3844" max="3844" width="6.5" style="1" customWidth="1"/>
    <col min="3845" max="3856" width="8.625" style="1" customWidth="1"/>
    <col min="3857" max="3857" width="9.625" style="1" customWidth="1"/>
    <col min="3858" max="3875" width="8.625" style="1" customWidth="1"/>
    <col min="3876" max="3877" width="6.75" style="1" customWidth="1"/>
    <col min="3878" max="3880" width="0" style="1" hidden="1" customWidth="1"/>
    <col min="3881" max="4095" width="9" style="1"/>
    <col min="4096" max="4096" width="3.125" style="1" customWidth="1"/>
    <col min="4097" max="4097" width="18.125" style="1" customWidth="1"/>
    <col min="4098" max="4098" width="6.75" style="1" customWidth="1"/>
    <col min="4099" max="4099" width="2.5" style="1" customWidth="1"/>
    <col min="4100" max="4100" width="6.5" style="1" customWidth="1"/>
    <col min="4101" max="4112" width="8.625" style="1" customWidth="1"/>
    <col min="4113" max="4113" width="9.625" style="1" customWidth="1"/>
    <col min="4114" max="4131" width="8.625" style="1" customWidth="1"/>
    <col min="4132" max="4133" width="6.75" style="1" customWidth="1"/>
    <col min="4134" max="4136" width="0" style="1" hidden="1" customWidth="1"/>
    <col min="4137" max="4351" width="9" style="1"/>
    <col min="4352" max="4352" width="3.125" style="1" customWidth="1"/>
    <col min="4353" max="4353" width="18.125" style="1" customWidth="1"/>
    <col min="4354" max="4354" width="6.75" style="1" customWidth="1"/>
    <col min="4355" max="4355" width="2.5" style="1" customWidth="1"/>
    <col min="4356" max="4356" width="6.5" style="1" customWidth="1"/>
    <col min="4357" max="4368" width="8.625" style="1" customWidth="1"/>
    <col min="4369" max="4369" width="9.625" style="1" customWidth="1"/>
    <col min="4370" max="4387" width="8.625" style="1" customWidth="1"/>
    <col min="4388" max="4389" width="6.75" style="1" customWidth="1"/>
    <col min="4390" max="4392" width="0" style="1" hidden="1" customWidth="1"/>
    <col min="4393" max="4607" width="9" style="1"/>
    <col min="4608" max="4608" width="3.125" style="1" customWidth="1"/>
    <col min="4609" max="4609" width="18.125" style="1" customWidth="1"/>
    <col min="4610" max="4610" width="6.75" style="1" customWidth="1"/>
    <col min="4611" max="4611" width="2.5" style="1" customWidth="1"/>
    <col min="4612" max="4612" width="6.5" style="1" customWidth="1"/>
    <col min="4613" max="4624" width="8.625" style="1" customWidth="1"/>
    <col min="4625" max="4625" width="9.625" style="1" customWidth="1"/>
    <col min="4626" max="4643" width="8.625" style="1" customWidth="1"/>
    <col min="4644" max="4645" width="6.75" style="1" customWidth="1"/>
    <col min="4646" max="4648" width="0" style="1" hidden="1" customWidth="1"/>
    <col min="4649" max="4863" width="9" style="1"/>
    <col min="4864" max="4864" width="3.125" style="1" customWidth="1"/>
    <col min="4865" max="4865" width="18.125" style="1" customWidth="1"/>
    <col min="4866" max="4866" width="6.75" style="1" customWidth="1"/>
    <col min="4867" max="4867" width="2.5" style="1" customWidth="1"/>
    <col min="4868" max="4868" width="6.5" style="1" customWidth="1"/>
    <col min="4869" max="4880" width="8.625" style="1" customWidth="1"/>
    <col min="4881" max="4881" width="9.625" style="1" customWidth="1"/>
    <col min="4882" max="4899" width="8.625" style="1" customWidth="1"/>
    <col min="4900" max="4901" width="6.75" style="1" customWidth="1"/>
    <col min="4902" max="4904" width="0" style="1" hidden="1" customWidth="1"/>
    <col min="4905" max="5119" width="9" style="1"/>
    <col min="5120" max="5120" width="3.125" style="1" customWidth="1"/>
    <col min="5121" max="5121" width="18.125" style="1" customWidth="1"/>
    <col min="5122" max="5122" width="6.75" style="1" customWidth="1"/>
    <col min="5123" max="5123" width="2.5" style="1" customWidth="1"/>
    <col min="5124" max="5124" width="6.5" style="1" customWidth="1"/>
    <col min="5125" max="5136" width="8.625" style="1" customWidth="1"/>
    <col min="5137" max="5137" width="9.625" style="1" customWidth="1"/>
    <col min="5138" max="5155" width="8.625" style="1" customWidth="1"/>
    <col min="5156" max="5157" width="6.75" style="1" customWidth="1"/>
    <col min="5158" max="5160" width="0" style="1" hidden="1" customWidth="1"/>
    <col min="5161" max="5375" width="9" style="1"/>
    <col min="5376" max="5376" width="3.125" style="1" customWidth="1"/>
    <col min="5377" max="5377" width="18.125" style="1" customWidth="1"/>
    <col min="5378" max="5378" width="6.75" style="1" customWidth="1"/>
    <col min="5379" max="5379" width="2.5" style="1" customWidth="1"/>
    <col min="5380" max="5380" width="6.5" style="1" customWidth="1"/>
    <col min="5381" max="5392" width="8.625" style="1" customWidth="1"/>
    <col min="5393" max="5393" width="9.625" style="1" customWidth="1"/>
    <col min="5394" max="5411" width="8.625" style="1" customWidth="1"/>
    <col min="5412" max="5413" width="6.75" style="1" customWidth="1"/>
    <col min="5414" max="5416" width="0" style="1" hidden="1" customWidth="1"/>
    <col min="5417" max="5631" width="9" style="1"/>
    <col min="5632" max="5632" width="3.125" style="1" customWidth="1"/>
    <col min="5633" max="5633" width="18.125" style="1" customWidth="1"/>
    <col min="5634" max="5634" width="6.75" style="1" customWidth="1"/>
    <col min="5635" max="5635" width="2.5" style="1" customWidth="1"/>
    <col min="5636" max="5636" width="6.5" style="1" customWidth="1"/>
    <col min="5637" max="5648" width="8.625" style="1" customWidth="1"/>
    <col min="5649" max="5649" width="9.625" style="1" customWidth="1"/>
    <col min="5650" max="5667" width="8.625" style="1" customWidth="1"/>
    <col min="5668" max="5669" width="6.75" style="1" customWidth="1"/>
    <col min="5670" max="5672" width="0" style="1" hidden="1" customWidth="1"/>
    <col min="5673" max="5887" width="9" style="1"/>
    <col min="5888" max="5888" width="3.125" style="1" customWidth="1"/>
    <col min="5889" max="5889" width="18.125" style="1" customWidth="1"/>
    <col min="5890" max="5890" width="6.75" style="1" customWidth="1"/>
    <col min="5891" max="5891" width="2.5" style="1" customWidth="1"/>
    <col min="5892" max="5892" width="6.5" style="1" customWidth="1"/>
    <col min="5893" max="5904" width="8.625" style="1" customWidth="1"/>
    <col min="5905" max="5905" width="9.625" style="1" customWidth="1"/>
    <col min="5906" max="5923" width="8.625" style="1" customWidth="1"/>
    <col min="5924" max="5925" width="6.75" style="1" customWidth="1"/>
    <col min="5926" max="5928" width="0" style="1" hidden="1" customWidth="1"/>
    <col min="5929" max="6143" width="9" style="1"/>
    <col min="6144" max="6144" width="3.125" style="1" customWidth="1"/>
    <col min="6145" max="6145" width="18.125" style="1" customWidth="1"/>
    <col min="6146" max="6146" width="6.75" style="1" customWidth="1"/>
    <col min="6147" max="6147" width="2.5" style="1" customWidth="1"/>
    <col min="6148" max="6148" width="6.5" style="1" customWidth="1"/>
    <col min="6149" max="6160" width="8.625" style="1" customWidth="1"/>
    <col min="6161" max="6161" width="9.625" style="1" customWidth="1"/>
    <col min="6162" max="6179" width="8.625" style="1" customWidth="1"/>
    <col min="6180" max="6181" width="6.75" style="1" customWidth="1"/>
    <col min="6182" max="6184" width="0" style="1" hidden="1" customWidth="1"/>
    <col min="6185" max="6399" width="9" style="1"/>
    <col min="6400" max="6400" width="3.125" style="1" customWidth="1"/>
    <col min="6401" max="6401" width="18.125" style="1" customWidth="1"/>
    <col min="6402" max="6402" width="6.75" style="1" customWidth="1"/>
    <col min="6403" max="6403" width="2.5" style="1" customWidth="1"/>
    <col min="6404" max="6404" width="6.5" style="1" customWidth="1"/>
    <col min="6405" max="6416" width="8.625" style="1" customWidth="1"/>
    <col min="6417" max="6417" width="9.625" style="1" customWidth="1"/>
    <col min="6418" max="6435" width="8.625" style="1" customWidth="1"/>
    <col min="6436" max="6437" width="6.75" style="1" customWidth="1"/>
    <col min="6438" max="6440" width="0" style="1" hidden="1" customWidth="1"/>
    <col min="6441" max="6655" width="9" style="1"/>
    <col min="6656" max="6656" width="3.125" style="1" customWidth="1"/>
    <col min="6657" max="6657" width="18.125" style="1" customWidth="1"/>
    <col min="6658" max="6658" width="6.75" style="1" customWidth="1"/>
    <col min="6659" max="6659" width="2.5" style="1" customWidth="1"/>
    <col min="6660" max="6660" width="6.5" style="1" customWidth="1"/>
    <col min="6661" max="6672" width="8.625" style="1" customWidth="1"/>
    <col min="6673" max="6673" width="9.625" style="1" customWidth="1"/>
    <col min="6674" max="6691" width="8.625" style="1" customWidth="1"/>
    <col min="6692" max="6693" width="6.75" style="1" customWidth="1"/>
    <col min="6694" max="6696" width="0" style="1" hidden="1" customWidth="1"/>
    <col min="6697" max="6911" width="9" style="1"/>
    <col min="6912" max="6912" width="3.125" style="1" customWidth="1"/>
    <col min="6913" max="6913" width="18.125" style="1" customWidth="1"/>
    <col min="6914" max="6914" width="6.75" style="1" customWidth="1"/>
    <col min="6915" max="6915" width="2.5" style="1" customWidth="1"/>
    <col min="6916" max="6916" width="6.5" style="1" customWidth="1"/>
    <col min="6917" max="6928" width="8.625" style="1" customWidth="1"/>
    <col min="6929" max="6929" width="9.625" style="1" customWidth="1"/>
    <col min="6930" max="6947" width="8.625" style="1" customWidth="1"/>
    <col min="6948" max="6949" width="6.75" style="1" customWidth="1"/>
    <col min="6950" max="6952" width="0" style="1" hidden="1" customWidth="1"/>
    <col min="6953" max="7167" width="9" style="1"/>
    <col min="7168" max="7168" width="3.125" style="1" customWidth="1"/>
    <col min="7169" max="7169" width="18.125" style="1" customWidth="1"/>
    <col min="7170" max="7170" width="6.75" style="1" customWidth="1"/>
    <col min="7171" max="7171" width="2.5" style="1" customWidth="1"/>
    <col min="7172" max="7172" width="6.5" style="1" customWidth="1"/>
    <col min="7173" max="7184" width="8.625" style="1" customWidth="1"/>
    <col min="7185" max="7185" width="9.625" style="1" customWidth="1"/>
    <col min="7186" max="7203" width="8.625" style="1" customWidth="1"/>
    <col min="7204" max="7205" width="6.75" style="1" customWidth="1"/>
    <col min="7206" max="7208" width="0" style="1" hidden="1" customWidth="1"/>
    <col min="7209" max="7423" width="9" style="1"/>
    <col min="7424" max="7424" width="3.125" style="1" customWidth="1"/>
    <col min="7425" max="7425" width="18.125" style="1" customWidth="1"/>
    <col min="7426" max="7426" width="6.75" style="1" customWidth="1"/>
    <col min="7427" max="7427" width="2.5" style="1" customWidth="1"/>
    <col min="7428" max="7428" width="6.5" style="1" customWidth="1"/>
    <col min="7429" max="7440" width="8.625" style="1" customWidth="1"/>
    <col min="7441" max="7441" width="9.625" style="1" customWidth="1"/>
    <col min="7442" max="7459" width="8.625" style="1" customWidth="1"/>
    <col min="7460" max="7461" width="6.75" style="1" customWidth="1"/>
    <col min="7462" max="7464" width="0" style="1" hidden="1" customWidth="1"/>
    <col min="7465" max="7679" width="9" style="1"/>
    <col min="7680" max="7680" width="3.125" style="1" customWidth="1"/>
    <col min="7681" max="7681" width="18.125" style="1" customWidth="1"/>
    <col min="7682" max="7682" width="6.75" style="1" customWidth="1"/>
    <col min="7683" max="7683" width="2.5" style="1" customWidth="1"/>
    <col min="7684" max="7684" width="6.5" style="1" customWidth="1"/>
    <col min="7685" max="7696" width="8.625" style="1" customWidth="1"/>
    <col min="7697" max="7697" width="9.625" style="1" customWidth="1"/>
    <col min="7698" max="7715" width="8.625" style="1" customWidth="1"/>
    <col min="7716" max="7717" width="6.75" style="1" customWidth="1"/>
    <col min="7718" max="7720" width="0" style="1" hidden="1" customWidth="1"/>
    <col min="7721" max="7935" width="9" style="1"/>
    <col min="7936" max="7936" width="3.125" style="1" customWidth="1"/>
    <col min="7937" max="7937" width="18.125" style="1" customWidth="1"/>
    <col min="7938" max="7938" width="6.75" style="1" customWidth="1"/>
    <col min="7939" max="7939" width="2.5" style="1" customWidth="1"/>
    <col min="7940" max="7940" width="6.5" style="1" customWidth="1"/>
    <col min="7941" max="7952" width="8.625" style="1" customWidth="1"/>
    <col min="7953" max="7953" width="9.625" style="1" customWidth="1"/>
    <col min="7954" max="7971" width="8.625" style="1" customWidth="1"/>
    <col min="7972" max="7973" width="6.75" style="1" customWidth="1"/>
    <col min="7974" max="7976" width="0" style="1" hidden="1" customWidth="1"/>
    <col min="7977" max="8191" width="9" style="1"/>
    <col min="8192" max="8192" width="3.125" style="1" customWidth="1"/>
    <col min="8193" max="8193" width="18.125" style="1" customWidth="1"/>
    <col min="8194" max="8194" width="6.75" style="1" customWidth="1"/>
    <col min="8195" max="8195" width="2.5" style="1" customWidth="1"/>
    <col min="8196" max="8196" width="6.5" style="1" customWidth="1"/>
    <col min="8197" max="8208" width="8.625" style="1" customWidth="1"/>
    <col min="8209" max="8209" width="9.625" style="1" customWidth="1"/>
    <col min="8210" max="8227" width="8.625" style="1" customWidth="1"/>
    <col min="8228" max="8229" width="6.75" style="1" customWidth="1"/>
    <col min="8230" max="8232" width="0" style="1" hidden="1" customWidth="1"/>
    <col min="8233" max="8447" width="9" style="1"/>
    <col min="8448" max="8448" width="3.125" style="1" customWidth="1"/>
    <col min="8449" max="8449" width="18.125" style="1" customWidth="1"/>
    <col min="8450" max="8450" width="6.75" style="1" customWidth="1"/>
    <col min="8451" max="8451" width="2.5" style="1" customWidth="1"/>
    <col min="8452" max="8452" width="6.5" style="1" customWidth="1"/>
    <col min="8453" max="8464" width="8.625" style="1" customWidth="1"/>
    <col min="8465" max="8465" width="9.625" style="1" customWidth="1"/>
    <col min="8466" max="8483" width="8.625" style="1" customWidth="1"/>
    <col min="8484" max="8485" width="6.75" style="1" customWidth="1"/>
    <col min="8486" max="8488" width="0" style="1" hidden="1" customWidth="1"/>
    <col min="8489" max="8703" width="9" style="1"/>
    <col min="8704" max="8704" width="3.125" style="1" customWidth="1"/>
    <col min="8705" max="8705" width="18.125" style="1" customWidth="1"/>
    <col min="8706" max="8706" width="6.75" style="1" customWidth="1"/>
    <col min="8707" max="8707" width="2.5" style="1" customWidth="1"/>
    <col min="8708" max="8708" width="6.5" style="1" customWidth="1"/>
    <col min="8709" max="8720" width="8.625" style="1" customWidth="1"/>
    <col min="8721" max="8721" width="9.625" style="1" customWidth="1"/>
    <col min="8722" max="8739" width="8.625" style="1" customWidth="1"/>
    <col min="8740" max="8741" width="6.75" style="1" customWidth="1"/>
    <col min="8742" max="8744" width="0" style="1" hidden="1" customWidth="1"/>
    <col min="8745" max="8959" width="9" style="1"/>
    <col min="8960" max="8960" width="3.125" style="1" customWidth="1"/>
    <col min="8961" max="8961" width="18.125" style="1" customWidth="1"/>
    <col min="8962" max="8962" width="6.75" style="1" customWidth="1"/>
    <col min="8963" max="8963" width="2.5" style="1" customWidth="1"/>
    <col min="8964" max="8964" width="6.5" style="1" customWidth="1"/>
    <col min="8965" max="8976" width="8.625" style="1" customWidth="1"/>
    <col min="8977" max="8977" width="9.625" style="1" customWidth="1"/>
    <col min="8978" max="8995" width="8.625" style="1" customWidth="1"/>
    <col min="8996" max="8997" width="6.75" style="1" customWidth="1"/>
    <col min="8998" max="9000" width="0" style="1" hidden="1" customWidth="1"/>
    <col min="9001" max="9215" width="9" style="1"/>
    <col min="9216" max="9216" width="3.125" style="1" customWidth="1"/>
    <col min="9217" max="9217" width="18.125" style="1" customWidth="1"/>
    <col min="9218" max="9218" width="6.75" style="1" customWidth="1"/>
    <col min="9219" max="9219" width="2.5" style="1" customWidth="1"/>
    <col min="9220" max="9220" width="6.5" style="1" customWidth="1"/>
    <col min="9221" max="9232" width="8.625" style="1" customWidth="1"/>
    <col min="9233" max="9233" width="9.625" style="1" customWidth="1"/>
    <col min="9234" max="9251" width="8.625" style="1" customWidth="1"/>
    <col min="9252" max="9253" width="6.75" style="1" customWidth="1"/>
    <col min="9254" max="9256" width="0" style="1" hidden="1" customWidth="1"/>
    <col min="9257" max="9471" width="9" style="1"/>
    <col min="9472" max="9472" width="3.125" style="1" customWidth="1"/>
    <col min="9473" max="9473" width="18.125" style="1" customWidth="1"/>
    <col min="9474" max="9474" width="6.75" style="1" customWidth="1"/>
    <col min="9475" max="9475" width="2.5" style="1" customWidth="1"/>
    <col min="9476" max="9476" width="6.5" style="1" customWidth="1"/>
    <col min="9477" max="9488" width="8.625" style="1" customWidth="1"/>
    <col min="9489" max="9489" width="9.625" style="1" customWidth="1"/>
    <col min="9490" max="9507" width="8.625" style="1" customWidth="1"/>
    <col min="9508" max="9509" width="6.75" style="1" customWidth="1"/>
    <col min="9510" max="9512" width="0" style="1" hidden="1" customWidth="1"/>
    <col min="9513" max="9727" width="9" style="1"/>
    <col min="9728" max="9728" width="3.125" style="1" customWidth="1"/>
    <col min="9729" max="9729" width="18.125" style="1" customWidth="1"/>
    <col min="9730" max="9730" width="6.75" style="1" customWidth="1"/>
    <col min="9731" max="9731" width="2.5" style="1" customWidth="1"/>
    <col min="9732" max="9732" width="6.5" style="1" customWidth="1"/>
    <col min="9733" max="9744" width="8.625" style="1" customWidth="1"/>
    <col min="9745" max="9745" width="9.625" style="1" customWidth="1"/>
    <col min="9746" max="9763" width="8.625" style="1" customWidth="1"/>
    <col min="9764" max="9765" width="6.75" style="1" customWidth="1"/>
    <col min="9766" max="9768" width="0" style="1" hidden="1" customWidth="1"/>
    <col min="9769" max="9983" width="9" style="1"/>
    <col min="9984" max="9984" width="3.125" style="1" customWidth="1"/>
    <col min="9985" max="9985" width="18.125" style="1" customWidth="1"/>
    <col min="9986" max="9986" width="6.75" style="1" customWidth="1"/>
    <col min="9987" max="9987" width="2.5" style="1" customWidth="1"/>
    <col min="9988" max="9988" width="6.5" style="1" customWidth="1"/>
    <col min="9989" max="10000" width="8.625" style="1" customWidth="1"/>
    <col min="10001" max="10001" width="9.625" style="1" customWidth="1"/>
    <col min="10002" max="10019" width="8.625" style="1" customWidth="1"/>
    <col min="10020" max="10021" width="6.75" style="1" customWidth="1"/>
    <col min="10022" max="10024" width="0" style="1" hidden="1" customWidth="1"/>
    <col min="10025" max="10239" width="9" style="1"/>
    <col min="10240" max="10240" width="3.125" style="1" customWidth="1"/>
    <col min="10241" max="10241" width="18.125" style="1" customWidth="1"/>
    <col min="10242" max="10242" width="6.75" style="1" customWidth="1"/>
    <col min="10243" max="10243" width="2.5" style="1" customWidth="1"/>
    <col min="10244" max="10244" width="6.5" style="1" customWidth="1"/>
    <col min="10245" max="10256" width="8.625" style="1" customWidth="1"/>
    <col min="10257" max="10257" width="9.625" style="1" customWidth="1"/>
    <col min="10258" max="10275" width="8.625" style="1" customWidth="1"/>
    <col min="10276" max="10277" width="6.75" style="1" customWidth="1"/>
    <col min="10278" max="10280" width="0" style="1" hidden="1" customWidth="1"/>
    <col min="10281" max="10495" width="9" style="1"/>
    <col min="10496" max="10496" width="3.125" style="1" customWidth="1"/>
    <col min="10497" max="10497" width="18.125" style="1" customWidth="1"/>
    <col min="10498" max="10498" width="6.75" style="1" customWidth="1"/>
    <col min="10499" max="10499" width="2.5" style="1" customWidth="1"/>
    <col min="10500" max="10500" width="6.5" style="1" customWidth="1"/>
    <col min="10501" max="10512" width="8.625" style="1" customWidth="1"/>
    <col min="10513" max="10513" width="9.625" style="1" customWidth="1"/>
    <col min="10514" max="10531" width="8.625" style="1" customWidth="1"/>
    <col min="10532" max="10533" width="6.75" style="1" customWidth="1"/>
    <col min="10534" max="10536" width="0" style="1" hidden="1" customWidth="1"/>
    <col min="10537" max="10751" width="9" style="1"/>
    <col min="10752" max="10752" width="3.125" style="1" customWidth="1"/>
    <col min="10753" max="10753" width="18.125" style="1" customWidth="1"/>
    <col min="10754" max="10754" width="6.75" style="1" customWidth="1"/>
    <col min="10755" max="10755" width="2.5" style="1" customWidth="1"/>
    <col min="10756" max="10756" width="6.5" style="1" customWidth="1"/>
    <col min="10757" max="10768" width="8.625" style="1" customWidth="1"/>
    <col min="10769" max="10769" width="9.625" style="1" customWidth="1"/>
    <col min="10770" max="10787" width="8.625" style="1" customWidth="1"/>
    <col min="10788" max="10789" width="6.75" style="1" customWidth="1"/>
    <col min="10790" max="10792" width="0" style="1" hidden="1" customWidth="1"/>
    <col min="10793" max="11007" width="9" style="1"/>
    <col min="11008" max="11008" width="3.125" style="1" customWidth="1"/>
    <col min="11009" max="11009" width="18.125" style="1" customWidth="1"/>
    <col min="11010" max="11010" width="6.75" style="1" customWidth="1"/>
    <col min="11011" max="11011" width="2.5" style="1" customWidth="1"/>
    <col min="11012" max="11012" width="6.5" style="1" customWidth="1"/>
    <col min="11013" max="11024" width="8.625" style="1" customWidth="1"/>
    <col min="11025" max="11025" width="9.625" style="1" customWidth="1"/>
    <col min="11026" max="11043" width="8.625" style="1" customWidth="1"/>
    <col min="11044" max="11045" width="6.75" style="1" customWidth="1"/>
    <col min="11046" max="11048" width="0" style="1" hidden="1" customWidth="1"/>
    <col min="11049" max="11263" width="9" style="1"/>
    <col min="11264" max="11264" width="3.125" style="1" customWidth="1"/>
    <col min="11265" max="11265" width="18.125" style="1" customWidth="1"/>
    <col min="11266" max="11266" width="6.75" style="1" customWidth="1"/>
    <col min="11267" max="11267" width="2.5" style="1" customWidth="1"/>
    <col min="11268" max="11268" width="6.5" style="1" customWidth="1"/>
    <col min="11269" max="11280" width="8.625" style="1" customWidth="1"/>
    <col min="11281" max="11281" width="9.625" style="1" customWidth="1"/>
    <col min="11282" max="11299" width="8.625" style="1" customWidth="1"/>
    <col min="11300" max="11301" width="6.75" style="1" customWidth="1"/>
    <col min="11302" max="11304" width="0" style="1" hidden="1" customWidth="1"/>
    <col min="11305" max="11519" width="9" style="1"/>
    <col min="11520" max="11520" width="3.125" style="1" customWidth="1"/>
    <col min="11521" max="11521" width="18.125" style="1" customWidth="1"/>
    <col min="11522" max="11522" width="6.75" style="1" customWidth="1"/>
    <col min="11523" max="11523" width="2.5" style="1" customWidth="1"/>
    <col min="11524" max="11524" width="6.5" style="1" customWidth="1"/>
    <col min="11525" max="11536" width="8.625" style="1" customWidth="1"/>
    <col min="11537" max="11537" width="9.625" style="1" customWidth="1"/>
    <col min="11538" max="11555" width="8.625" style="1" customWidth="1"/>
    <col min="11556" max="11557" width="6.75" style="1" customWidth="1"/>
    <col min="11558" max="11560" width="0" style="1" hidden="1" customWidth="1"/>
    <col min="11561" max="11775" width="9" style="1"/>
    <col min="11776" max="11776" width="3.125" style="1" customWidth="1"/>
    <col min="11777" max="11777" width="18.125" style="1" customWidth="1"/>
    <col min="11778" max="11778" width="6.75" style="1" customWidth="1"/>
    <col min="11779" max="11779" width="2.5" style="1" customWidth="1"/>
    <col min="11780" max="11780" width="6.5" style="1" customWidth="1"/>
    <col min="11781" max="11792" width="8.625" style="1" customWidth="1"/>
    <col min="11793" max="11793" width="9.625" style="1" customWidth="1"/>
    <col min="11794" max="11811" width="8.625" style="1" customWidth="1"/>
    <col min="11812" max="11813" width="6.75" style="1" customWidth="1"/>
    <col min="11814" max="11816" width="0" style="1" hidden="1" customWidth="1"/>
    <col min="11817" max="12031" width="9" style="1"/>
    <col min="12032" max="12032" width="3.125" style="1" customWidth="1"/>
    <col min="12033" max="12033" width="18.125" style="1" customWidth="1"/>
    <col min="12034" max="12034" width="6.75" style="1" customWidth="1"/>
    <col min="12035" max="12035" width="2.5" style="1" customWidth="1"/>
    <col min="12036" max="12036" width="6.5" style="1" customWidth="1"/>
    <col min="12037" max="12048" width="8.625" style="1" customWidth="1"/>
    <col min="12049" max="12049" width="9.625" style="1" customWidth="1"/>
    <col min="12050" max="12067" width="8.625" style="1" customWidth="1"/>
    <col min="12068" max="12069" width="6.75" style="1" customWidth="1"/>
    <col min="12070" max="12072" width="0" style="1" hidden="1" customWidth="1"/>
    <col min="12073" max="12287" width="9" style="1"/>
    <col min="12288" max="12288" width="3.125" style="1" customWidth="1"/>
    <col min="12289" max="12289" width="18.125" style="1" customWidth="1"/>
    <col min="12290" max="12290" width="6.75" style="1" customWidth="1"/>
    <col min="12291" max="12291" width="2.5" style="1" customWidth="1"/>
    <col min="12292" max="12292" width="6.5" style="1" customWidth="1"/>
    <col min="12293" max="12304" width="8.625" style="1" customWidth="1"/>
    <col min="12305" max="12305" width="9.625" style="1" customWidth="1"/>
    <col min="12306" max="12323" width="8.625" style="1" customWidth="1"/>
    <col min="12324" max="12325" width="6.75" style="1" customWidth="1"/>
    <col min="12326" max="12328" width="0" style="1" hidden="1" customWidth="1"/>
    <col min="12329" max="12543" width="9" style="1"/>
    <col min="12544" max="12544" width="3.125" style="1" customWidth="1"/>
    <col min="12545" max="12545" width="18.125" style="1" customWidth="1"/>
    <col min="12546" max="12546" width="6.75" style="1" customWidth="1"/>
    <col min="12547" max="12547" width="2.5" style="1" customWidth="1"/>
    <col min="12548" max="12548" width="6.5" style="1" customWidth="1"/>
    <col min="12549" max="12560" width="8.625" style="1" customWidth="1"/>
    <col min="12561" max="12561" width="9.625" style="1" customWidth="1"/>
    <col min="12562" max="12579" width="8.625" style="1" customWidth="1"/>
    <col min="12580" max="12581" width="6.75" style="1" customWidth="1"/>
    <col min="12582" max="12584" width="0" style="1" hidden="1" customWidth="1"/>
    <col min="12585" max="12799" width="9" style="1"/>
    <col min="12800" max="12800" width="3.125" style="1" customWidth="1"/>
    <col min="12801" max="12801" width="18.125" style="1" customWidth="1"/>
    <col min="12802" max="12802" width="6.75" style="1" customWidth="1"/>
    <col min="12803" max="12803" width="2.5" style="1" customWidth="1"/>
    <col min="12804" max="12804" width="6.5" style="1" customWidth="1"/>
    <col min="12805" max="12816" width="8.625" style="1" customWidth="1"/>
    <col min="12817" max="12817" width="9.625" style="1" customWidth="1"/>
    <col min="12818" max="12835" width="8.625" style="1" customWidth="1"/>
    <col min="12836" max="12837" width="6.75" style="1" customWidth="1"/>
    <col min="12838" max="12840" width="0" style="1" hidden="1" customWidth="1"/>
    <col min="12841" max="13055" width="9" style="1"/>
    <col min="13056" max="13056" width="3.125" style="1" customWidth="1"/>
    <col min="13057" max="13057" width="18.125" style="1" customWidth="1"/>
    <col min="13058" max="13058" width="6.75" style="1" customWidth="1"/>
    <col min="13059" max="13059" width="2.5" style="1" customWidth="1"/>
    <col min="13060" max="13060" width="6.5" style="1" customWidth="1"/>
    <col min="13061" max="13072" width="8.625" style="1" customWidth="1"/>
    <col min="13073" max="13073" width="9.625" style="1" customWidth="1"/>
    <col min="13074" max="13091" width="8.625" style="1" customWidth="1"/>
    <col min="13092" max="13093" width="6.75" style="1" customWidth="1"/>
    <col min="13094" max="13096" width="0" style="1" hidden="1" customWidth="1"/>
    <col min="13097" max="13311" width="9" style="1"/>
    <col min="13312" max="13312" width="3.125" style="1" customWidth="1"/>
    <col min="13313" max="13313" width="18.125" style="1" customWidth="1"/>
    <col min="13314" max="13314" width="6.75" style="1" customWidth="1"/>
    <col min="13315" max="13315" width="2.5" style="1" customWidth="1"/>
    <col min="13316" max="13316" width="6.5" style="1" customWidth="1"/>
    <col min="13317" max="13328" width="8.625" style="1" customWidth="1"/>
    <col min="13329" max="13329" width="9.625" style="1" customWidth="1"/>
    <col min="13330" max="13347" width="8.625" style="1" customWidth="1"/>
    <col min="13348" max="13349" width="6.75" style="1" customWidth="1"/>
    <col min="13350" max="13352" width="0" style="1" hidden="1" customWidth="1"/>
    <col min="13353" max="13567" width="9" style="1"/>
    <col min="13568" max="13568" width="3.125" style="1" customWidth="1"/>
    <col min="13569" max="13569" width="18.125" style="1" customWidth="1"/>
    <col min="13570" max="13570" width="6.75" style="1" customWidth="1"/>
    <col min="13571" max="13571" width="2.5" style="1" customWidth="1"/>
    <col min="13572" max="13572" width="6.5" style="1" customWidth="1"/>
    <col min="13573" max="13584" width="8.625" style="1" customWidth="1"/>
    <col min="13585" max="13585" width="9.625" style="1" customWidth="1"/>
    <col min="13586" max="13603" width="8.625" style="1" customWidth="1"/>
    <col min="13604" max="13605" width="6.75" style="1" customWidth="1"/>
    <col min="13606" max="13608" width="0" style="1" hidden="1" customWidth="1"/>
    <col min="13609" max="13823" width="9" style="1"/>
    <col min="13824" max="13824" width="3.125" style="1" customWidth="1"/>
    <col min="13825" max="13825" width="18.125" style="1" customWidth="1"/>
    <col min="13826" max="13826" width="6.75" style="1" customWidth="1"/>
    <col min="13827" max="13827" width="2.5" style="1" customWidth="1"/>
    <col min="13828" max="13828" width="6.5" style="1" customWidth="1"/>
    <col min="13829" max="13840" width="8.625" style="1" customWidth="1"/>
    <col min="13841" max="13841" width="9.625" style="1" customWidth="1"/>
    <col min="13842" max="13859" width="8.625" style="1" customWidth="1"/>
    <col min="13860" max="13861" width="6.75" style="1" customWidth="1"/>
    <col min="13862" max="13864" width="0" style="1" hidden="1" customWidth="1"/>
    <col min="13865" max="14079" width="9" style="1"/>
    <col min="14080" max="14080" width="3.125" style="1" customWidth="1"/>
    <col min="14081" max="14081" width="18.125" style="1" customWidth="1"/>
    <col min="14082" max="14082" width="6.75" style="1" customWidth="1"/>
    <col min="14083" max="14083" width="2.5" style="1" customWidth="1"/>
    <col min="14084" max="14084" width="6.5" style="1" customWidth="1"/>
    <col min="14085" max="14096" width="8.625" style="1" customWidth="1"/>
    <col min="14097" max="14097" width="9.625" style="1" customWidth="1"/>
    <col min="14098" max="14115" width="8.625" style="1" customWidth="1"/>
    <col min="14116" max="14117" width="6.75" style="1" customWidth="1"/>
    <col min="14118" max="14120" width="0" style="1" hidden="1" customWidth="1"/>
    <col min="14121" max="14335" width="9" style="1"/>
    <col min="14336" max="14336" width="3.125" style="1" customWidth="1"/>
    <col min="14337" max="14337" width="18.125" style="1" customWidth="1"/>
    <col min="14338" max="14338" width="6.75" style="1" customWidth="1"/>
    <col min="14339" max="14339" width="2.5" style="1" customWidth="1"/>
    <col min="14340" max="14340" width="6.5" style="1" customWidth="1"/>
    <col min="14341" max="14352" width="8.625" style="1" customWidth="1"/>
    <col min="14353" max="14353" width="9.625" style="1" customWidth="1"/>
    <col min="14354" max="14371" width="8.625" style="1" customWidth="1"/>
    <col min="14372" max="14373" width="6.75" style="1" customWidth="1"/>
    <col min="14374" max="14376" width="0" style="1" hidden="1" customWidth="1"/>
    <col min="14377" max="14591" width="9" style="1"/>
    <col min="14592" max="14592" width="3.125" style="1" customWidth="1"/>
    <col min="14593" max="14593" width="18.125" style="1" customWidth="1"/>
    <col min="14594" max="14594" width="6.75" style="1" customWidth="1"/>
    <col min="14595" max="14595" width="2.5" style="1" customWidth="1"/>
    <col min="14596" max="14596" width="6.5" style="1" customWidth="1"/>
    <col min="14597" max="14608" width="8.625" style="1" customWidth="1"/>
    <col min="14609" max="14609" width="9.625" style="1" customWidth="1"/>
    <col min="14610" max="14627" width="8.625" style="1" customWidth="1"/>
    <col min="14628" max="14629" width="6.75" style="1" customWidth="1"/>
    <col min="14630" max="14632" width="0" style="1" hidden="1" customWidth="1"/>
    <col min="14633" max="14847" width="9" style="1"/>
    <col min="14848" max="14848" width="3.125" style="1" customWidth="1"/>
    <col min="14849" max="14849" width="18.125" style="1" customWidth="1"/>
    <col min="14850" max="14850" width="6.75" style="1" customWidth="1"/>
    <col min="14851" max="14851" width="2.5" style="1" customWidth="1"/>
    <col min="14852" max="14852" width="6.5" style="1" customWidth="1"/>
    <col min="14853" max="14864" width="8.625" style="1" customWidth="1"/>
    <col min="14865" max="14865" width="9.625" style="1" customWidth="1"/>
    <col min="14866" max="14883" width="8.625" style="1" customWidth="1"/>
    <col min="14884" max="14885" width="6.75" style="1" customWidth="1"/>
    <col min="14886" max="14888" width="0" style="1" hidden="1" customWidth="1"/>
    <col min="14889" max="15103" width="9" style="1"/>
    <col min="15104" max="15104" width="3.125" style="1" customWidth="1"/>
    <col min="15105" max="15105" width="18.125" style="1" customWidth="1"/>
    <col min="15106" max="15106" width="6.75" style="1" customWidth="1"/>
    <col min="15107" max="15107" width="2.5" style="1" customWidth="1"/>
    <col min="15108" max="15108" width="6.5" style="1" customWidth="1"/>
    <col min="15109" max="15120" width="8.625" style="1" customWidth="1"/>
    <col min="15121" max="15121" width="9.625" style="1" customWidth="1"/>
    <col min="15122" max="15139" width="8.625" style="1" customWidth="1"/>
    <col min="15140" max="15141" width="6.75" style="1" customWidth="1"/>
    <col min="15142" max="15144" width="0" style="1" hidden="1" customWidth="1"/>
    <col min="15145" max="15359" width="9" style="1"/>
    <col min="15360" max="15360" width="3.125" style="1" customWidth="1"/>
    <col min="15361" max="15361" width="18.125" style="1" customWidth="1"/>
    <col min="15362" max="15362" width="6.75" style="1" customWidth="1"/>
    <col min="15363" max="15363" width="2.5" style="1" customWidth="1"/>
    <col min="15364" max="15364" width="6.5" style="1" customWidth="1"/>
    <col min="15365" max="15376" width="8.625" style="1" customWidth="1"/>
    <col min="15377" max="15377" width="9.625" style="1" customWidth="1"/>
    <col min="15378" max="15395" width="8.625" style="1" customWidth="1"/>
    <col min="15396" max="15397" width="6.75" style="1" customWidth="1"/>
    <col min="15398" max="15400" width="0" style="1" hidden="1" customWidth="1"/>
    <col min="15401" max="15615" width="9" style="1"/>
    <col min="15616" max="15616" width="3.125" style="1" customWidth="1"/>
    <col min="15617" max="15617" width="18.125" style="1" customWidth="1"/>
    <col min="15618" max="15618" width="6.75" style="1" customWidth="1"/>
    <col min="15619" max="15619" width="2.5" style="1" customWidth="1"/>
    <col min="15620" max="15620" width="6.5" style="1" customWidth="1"/>
    <col min="15621" max="15632" width="8.625" style="1" customWidth="1"/>
    <col min="15633" max="15633" width="9.625" style="1" customWidth="1"/>
    <col min="15634" max="15651" width="8.625" style="1" customWidth="1"/>
    <col min="15652" max="15653" width="6.75" style="1" customWidth="1"/>
    <col min="15654" max="15656" width="0" style="1" hidden="1" customWidth="1"/>
    <col min="15657" max="15871" width="9" style="1"/>
    <col min="15872" max="15872" width="3.125" style="1" customWidth="1"/>
    <col min="15873" max="15873" width="18.125" style="1" customWidth="1"/>
    <col min="15874" max="15874" width="6.75" style="1" customWidth="1"/>
    <col min="15875" max="15875" width="2.5" style="1" customWidth="1"/>
    <col min="15876" max="15876" width="6.5" style="1" customWidth="1"/>
    <col min="15877" max="15888" width="8.625" style="1" customWidth="1"/>
    <col min="15889" max="15889" width="9.625" style="1" customWidth="1"/>
    <col min="15890" max="15907" width="8.625" style="1" customWidth="1"/>
    <col min="15908" max="15909" width="6.75" style="1" customWidth="1"/>
    <col min="15910" max="15912" width="0" style="1" hidden="1" customWidth="1"/>
    <col min="15913" max="16127" width="9" style="1"/>
    <col min="16128" max="16128" width="3.125" style="1" customWidth="1"/>
    <col min="16129" max="16129" width="18.125" style="1" customWidth="1"/>
    <col min="16130" max="16130" width="6.75" style="1" customWidth="1"/>
    <col min="16131" max="16131" width="2.5" style="1" customWidth="1"/>
    <col min="16132" max="16132" width="6.5" style="1" customWidth="1"/>
    <col min="16133" max="16144" width="8.625" style="1" customWidth="1"/>
    <col min="16145" max="16145" width="9.625" style="1" customWidth="1"/>
    <col min="16146" max="16163" width="8.625" style="1" customWidth="1"/>
    <col min="16164" max="16165" width="6.75" style="1" customWidth="1"/>
    <col min="16166" max="16168" width="0" style="1" hidden="1" customWidth="1"/>
    <col min="16169" max="16384" width="9" style="1"/>
  </cols>
  <sheetData>
    <row r="1" spans="1:45" ht="15.75" customHeight="1" thickBot="1" x14ac:dyDescent="0.2"/>
    <row r="2" spans="1:45" s="6" customFormat="1" ht="12" x14ac:dyDescent="0.15">
      <c r="A2" s="715"/>
      <c r="B2" s="716" t="s">
        <v>113</v>
      </c>
      <c r="C2" s="717"/>
      <c r="D2" s="717"/>
      <c r="E2" s="720"/>
      <c r="F2" s="722"/>
      <c r="G2" s="724"/>
      <c r="H2" s="726"/>
      <c r="I2" s="732"/>
      <c r="J2" s="734"/>
      <c r="K2" s="736"/>
      <c r="L2" s="736"/>
      <c r="M2" s="726"/>
      <c r="N2" s="732"/>
      <c r="O2" s="726"/>
      <c r="P2" s="726"/>
      <c r="Q2" s="726"/>
      <c r="R2" s="724"/>
      <c r="S2" s="724"/>
      <c r="T2" s="726"/>
      <c r="U2" s="752"/>
      <c r="V2" s="726"/>
      <c r="W2" s="754"/>
      <c r="X2" s="732"/>
      <c r="Y2" s="724"/>
      <c r="Z2" s="724"/>
      <c r="AA2" s="748"/>
      <c r="AB2" s="750"/>
      <c r="AC2" s="726"/>
      <c r="AD2" s="726"/>
      <c r="AE2" s="722"/>
      <c r="AF2" s="720" t="s">
        <v>91</v>
      </c>
      <c r="AG2" s="720" t="s">
        <v>3</v>
      </c>
      <c r="AH2" s="738" t="s">
        <v>3</v>
      </c>
      <c r="AI2" s="740" t="s">
        <v>3</v>
      </c>
      <c r="AJ2" s="203"/>
      <c r="AK2" s="204"/>
      <c r="AL2" s="5"/>
    </row>
    <row r="3" spans="1:45" ht="55.5" x14ac:dyDescent="0.15">
      <c r="A3" s="715"/>
      <c r="B3" s="718"/>
      <c r="C3" s="719"/>
      <c r="D3" s="719"/>
      <c r="E3" s="721"/>
      <c r="F3" s="723"/>
      <c r="G3" s="725"/>
      <c r="H3" s="727"/>
      <c r="I3" s="733"/>
      <c r="J3" s="735"/>
      <c r="K3" s="737"/>
      <c r="L3" s="737"/>
      <c r="M3" s="727"/>
      <c r="N3" s="733"/>
      <c r="O3" s="727"/>
      <c r="P3" s="727"/>
      <c r="Q3" s="727"/>
      <c r="R3" s="725"/>
      <c r="S3" s="725"/>
      <c r="T3" s="727"/>
      <c r="U3" s="753"/>
      <c r="V3" s="727"/>
      <c r="W3" s="755"/>
      <c r="X3" s="733"/>
      <c r="Y3" s="725"/>
      <c r="Z3" s="725"/>
      <c r="AA3" s="749"/>
      <c r="AB3" s="751"/>
      <c r="AC3" s="727"/>
      <c r="AD3" s="727"/>
      <c r="AE3" s="723"/>
      <c r="AF3" s="721"/>
      <c r="AG3" s="721"/>
      <c r="AH3" s="739"/>
      <c r="AI3" s="741"/>
      <c r="AJ3" s="159"/>
      <c r="AK3" s="205"/>
      <c r="AL3" s="7"/>
    </row>
    <row r="4" spans="1:45" ht="14.25" thickBot="1" x14ac:dyDescent="0.2">
      <c r="A4" s="715"/>
      <c r="B4" s="718"/>
      <c r="C4" s="719"/>
      <c r="D4" s="719"/>
      <c r="E4" s="267"/>
      <c r="F4" s="161"/>
      <c r="G4" s="275"/>
      <c r="H4" s="161"/>
      <c r="I4" s="163"/>
      <c r="J4" s="162"/>
      <c r="K4" s="278"/>
      <c r="L4" s="275"/>
      <c r="M4" s="164"/>
      <c r="N4" s="160"/>
      <c r="O4" s="285"/>
      <c r="P4" s="166"/>
      <c r="Q4" s="162"/>
      <c r="R4" s="281"/>
      <c r="S4" s="267"/>
      <c r="T4" s="161"/>
      <c r="U4" s="160"/>
      <c r="V4" s="161"/>
      <c r="W4" s="166"/>
      <c r="X4" s="160"/>
      <c r="Y4" s="278"/>
      <c r="Z4" s="267"/>
      <c r="AA4" s="278"/>
      <c r="AB4" s="160"/>
      <c r="AC4" s="161"/>
      <c r="AD4" s="167"/>
      <c r="AE4" s="160"/>
      <c r="AF4" s="282"/>
      <c r="AG4" s="267"/>
      <c r="AH4" s="161"/>
      <c r="AI4" s="161"/>
      <c r="AJ4" s="169"/>
      <c r="AK4" s="206"/>
      <c r="AL4" s="23"/>
      <c r="AS4" s="1" t="s">
        <v>7</v>
      </c>
    </row>
    <row r="5" spans="1:45" ht="30.75" customHeight="1" x14ac:dyDescent="0.15">
      <c r="A5" s="715"/>
      <c r="B5" s="742"/>
      <c r="C5" s="743"/>
      <c r="D5" s="743"/>
      <c r="E5" s="261"/>
      <c r="F5" s="171"/>
      <c r="G5" s="261"/>
      <c r="H5" s="284"/>
      <c r="I5" s="284"/>
      <c r="J5" s="284"/>
      <c r="K5" s="268"/>
      <c r="L5" s="268"/>
      <c r="M5" s="284"/>
      <c r="N5" s="284"/>
      <c r="O5" s="284"/>
      <c r="P5" s="170"/>
      <c r="Q5" s="284"/>
      <c r="R5" s="268"/>
      <c r="S5" s="268"/>
      <c r="T5" s="284"/>
      <c r="U5" s="284"/>
      <c r="V5" s="284"/>
      <c r="W5" s="284"/>
      <c r="X5" s="284"/>
      <c r="Y5" s="268"/>
      <c r="Z5" s="268"/>
      <c r="AA5" s="268"/>
      <c r="AB5" s="284"/>
      <c r="AC5" s="284"/>
      <c r="AD5" s="284"/>
      <c r="AE5" s="170"/>
      <c r="AF5" s="268"/>
      <c r="AG5" s="268"/>
      <c r="AH5" s="261"/>
      <c r="AI5" s="170"/>
      <c r="AJ5" s="172"/>
      <c r="AK5" s="207"/>
      <c r="AL5" s="27"/>
      <c r="AM5" s="28"/>
      <c r="AN5" s="29"/>
      <c r="AO5" s="29"/>
    </row>
    <row r="6" spans="1:45" s="215" customFormat="1" ht="13.5" customHeight="1" x14ac:dyDescent="0.15">
      <c r="A6" s="715"/>
      <c r="B6" s="744" t="s">
        <v>114</v>
      </c>
      <c r="C6" s="745"/>
      <c r="D6" s="745"/>
      <c r="E6" s="746">
        <v>1</v>
      </c>
      <c r="F6" s="747">
        <v>2</v>
      </c>
      <c r="G6" s="746">
        <v>3</v>
      </c>
      <c r="H6" s="747">
        <v>4</v>
      </c>
      <c r="I6" s="747">
        <v>5</v>
      </c>
      <c r="J6" s="747">
        <v>6</v>
      </c>
      <c r="K6" s="746">
        <v>7</v>
      </c>
      <c r="L6" s="746">
        <v>8</v>
      </c>
      <c r="M6" s="747">
        <v>9</v>
      </c>
      <c r="N6" s="747">
        <v>10</v>
      </c>
      <c r="O6" s="747">
        <v>11</v>
      </c>
      <c r="P6" s="747">
        <v>12</v>
      </c>
      <c r="Q6" s="747">
        <v>13</v>
      </c>
      <c r="R6" s="746">
        <v>14</v>
      </c>
      <c r="S6" s="746">
        <v>15</v>
      </c>
      <c r="T6" s="747">
        <v>16</v>
      </c>
      <c r="U6" s="747">
        <v>17</v>
      </c>
      <c r="V6" s="747">
        <v>18</v>
      </c>
      <c r="W6" s="747">
        <v>19</v>
      </c>
      <c r="X6" s="747">
        <v>20</v>
      </c>
      <c r="Y6" s="746">
        <v>21</v>
      </c>
      <c r="Z6" s="746">
        <v>22</v>
      </c>
      <c r="AA6" s="746">
        <v>23</v>
      </c>
      <c r="AB6" s="747">
        <v>24</v>
      </c>
      <c r="AC6" s="747">
        <v>25</v>
      </c>
      <c r="AD6" s="747">
        <v>26</v>
      </c>
      <c r="AE6" s="747">
        <v>27</v>
      </c>
      <c r="AF6" s="746">
        <v>28</v>
      </c>
      <c r="AG6" s="746">
        <v>29</v>
      </c>
      <c r="AH6" s="747">
        <v>30</v>
      </c>
      <c r="AI6" s="747"/>
      <c r="AJ6" s="731"/>
      <c r="AK6" s="756"/>
      <c r="AL6" s="38"/>
      <c r="AM6" s="757"/>
      <c r="AN6" s="39"/>
      <c r="AO6" s="35"/>
      <c r="AP6" s="758"/>
      <c r="AQ6" s="758"/>
      <c r="AR6" s="758"/>
      <c r="AS6" s="758"/>
    </row>
    <row r="7" spans="1:45" s="215" customFormat="1" ht="13.5" customHeight="1" x14ac:dyDescent="0.15">
      <c r="A7" s="715"/>
      <c r="B7" s="744"/>
      <c r="C7" s="745"/>
      <c r="D7" s="745"/>
      <c r="E7" s="746"/>
      <c r="F7" s="747"/>
      <c r="G7" s="746"/>
      <c r="H7" s="747"/>
      <c r="I7" s="747"/>
      <c r="J7" s="747"/>
      <c r="K7" s="746"/>
      <c r="L7" s="746"/>
      <c r="M7" s="747"/>
      <c r="N7" s="747"/>
      <c r="O7" s="747"/>
      <c r="P7" s="747"/>
      <c r="Q7" s="747"/>
      <c r="R7" s="746"/>
      <c r="S7" s="746"/>
      <c r="T7" s="747"/>
      <c r="U7" s="747"/>
      <c r="V7" s="747"/>
      <c r="W7" s="747"/>
      <c r="X7" s="747"/>
      <c r="Y7" s="746"/>
      <c r="Z7" s="746"/>
      <c r="AA7" s="746"/>
      <c r="AB7" s="747"/>
      <c r="AC7" s="747"/>
      <c r="AD7" s="747"/>
      <c r="AE7" s="747"/>
      <c r="AF7" s="746"/>
      <c r="AG7" s="746"/>
      <c r="AH7" s="747"/>
      <c r="AI7" s="747"/>
      <c r="AJ7" s="731"/>
      <c r="AK7" s="756"/>
      <c r="AL7" s="40"/>
      <c r="AM7" s="757"/>
      <c r="AN7" s="39"/>
      <c r="AO7" s="35"/>
    </row>
    <row r="8" spans="1:45" s="215" customFormat="1" ht="13.5" customHeight="1" x14ac:dyDescent="0.15">
      <c r="A8" s="715"/>
      <c r="B8" s="728" t="s">
        <v>11</v>
      </c>
      <c r="C8" s="729" t="s">
        <v>12</v>
      </c>
      <c r="D8" s="729" t="s">
        <v>13</v>
      </c>
      <c r="E8" s="730" t="s">
        <v>15</v>
      </c>
      <c r="F8" s="731" t="s">
        <v>16</v>
      </c>
      <c r="G8" s="730" t="s">
        <v>17</v>
      </c>
      <c r="H8" s="731" t="s">
        <v>18</v>
      </c>
      <c r="I8" s="731" t="s">
        <v>19</v>
      </c>
      <c r="J8" s="731" t="s">
        <v>20</v>
      </c>
      <c r="K8" s="730" t="s">
        <v>14</v>
      </c>
      <c r="L8" s="730" t="s">
        <v>15</v>
      </c>
      <c r="M8" s="731" t="s">
        <v>16</v>
      </c>
      <c r="N8" s="731" t="s">
        <v>17</v>
      </c>
      <c r="O8" s="731" t="s">
        <v>18</v>
      </c>
      <c r="P8" s="731" t="s">
        <v>19</v>
      </c>
      <c r="Q8" s="731" t="s">
        <v>20</v>
      </c>
      <c r="R8" s="730" t="s">
        <v>14</v>
      </c>
      <c r="S8" s="730" t="s">
        <v>15</v>
      </c>
      <c r="T8" s="731" t="s">
        <v>16</v>
      </c>
      <c r="U8" s="731" t="s">
        <v>17</v>
      </c>
      <c r="V8" s="731" t="s">
        <v>18</v>
      </c>
      <c r="W8" s="731" t="s">
        <v>19</v>
      </c>
      <c r="X8" s="731" t="s">
        <v>20</v>
      </c>
      <c r="Y8" s="730" t="s">
        <v>14</v>
      </c>
      <c r="Z8" s="730" t="s">
        <v>15</v>
      </c>
      <c r="AA8" s="730" t="s">
        <v>16</v>
      </c>
      <c r="AB8" s="731" t="s">
        <v>17</v>
      </c>
      <c r="AC8" s="731" t="s">
        <v>18</v>
      </c>
      <c r="AD8" s="731" t="s">
        <v>19</v>
      </c>
      <c r="AE8" s="731" t="s">
        <v>20</v>
      </c>
      <c r="AF8" s="730" t="s">
        <v>14</v>
      </c>
      <c r="AG8" s="730" t="s">
        <v>15</v>
      </c>
      <c r="AH8" s="731" t="s">
        <v>16</v>
      </c>
      <c r="AI8" s="760"/>
      <c r="AJ8" s="731"/>
      <c r="AK8" s="759" t="s">
        <v>21</v>
      </c>
      <c r="AL8" s="41"/>
      <c r="AM8" s="757" t="s">
        <v>21</v>
      </c>
      <c r="AN8" s="42"/>
      <c r="AO8" s="35"/>
    </row>
    <row r="9" spans="1:45" ht="15" customHeight="1" x14ac:dyDescent="0.15">
      <c r="A9" s="715"/>
      <c r="B9" s="728"/>
      <c r="C9" s="729"/>
      <c r="D9" s="729"/>
      <c r="E9" s="730"/>
      <c r="F9" s="731"/>
      <c r="G9" s="730"/>
      <c r="H9" s="731"/>
      <c r="I9" s="731"/>
      <c r="J9" s="731"/>
      <c r="K9" s="730"/>
      <c r="L9" s="730"/>
      <c r="M9" s="731"/>
      <c r="N9" s="731"/>
      <c r="O9" s="731"/>
      <c r="P9" s="731"/>
      <c r="Q9" s="731"/>
      <c r="R9" s="730"/>
      <c r="S9" s="730"/>
      <c r="T9" s="731"/>
      <c r="U9" s="731"/>
      <c r="V9" s="731"/>
      <c r="W9" s="731"/>
      <c r="X9" s="731"/>
      <c r="Y9" s="730"/>
      <c r="Z9" s="730"/>
      <c r="AA9" s="730"/>
      <c r="AB9" s="731"/>
      <c r="AC9" s="731"/>
      <c r="AD9" s="731"/>
      <c r="AE9" s="731"/>
      <c r="AF9" s="730"/>
      <c r="AG9" s="730"/>
      <c r="AH9" s="731"/>
      <c r="AI9" s="760"/>
      <c r="AJ9" s="731"/>
      <c r="AK9" s="759"/>
      <c r="AL9" s="41"/>
      <c r="AM9" s="757"/>
      <c r="AN9" s="39"/>
      <c r="AO9" s="29"/>
    </row>
    <row r="10" spans="1:45" ht="18.75" x14ac:dyDescent="0.15">
      <c r="A10" s="197"/>
      <c r="B10" s="761" t="s">
        <v>22</v>
      </c>
      <c r="C10" s="762"/>
      <c r="D10" s="762"/>
      <c r="E10" s="269" t="s">
        <v>80</v>
      </c>
      <c r="F10" s="265" t="s">
        <v>80</v>
      </c>
      <c r="G10" s="269" t="s">
        <v>80</v>
      </c>
      <c r="H10" s="304" t="s">
        <v>122</v>
      </c>
      <c r="I10" s="265" t="s">
        <v>80</v>
      </c>
      <c r="J10" s="265" t="s">
        <v>80</v>
      </c>
      <c r="K10" s="269" t="s">
        <v>80</v>
      </c>
      <c r="L10" s="269" t="s">
        <v>80</v>
      </c>
      <c r="M10" s="265" t="s">
        <v>80</v>
      </c>
      <c r="N10" s="304" t="s">
        <v>122</v>
      </c>
      <c r="O10" s="265" t="s">
        <v>112</v>
      </c>
      <c r="P10" s="265" t="s">
        <v>99</v>
      </c>
      <c r="Q10" s="265" t="s">
        <v>99</v>
      </c>
      <c r="R10" s="269" t="s">
        <v>125</v>
      </c>
      <c r="S10" s="269" t="s">
        <v>124</v>
      </c>
      <c r="T10" s="265" t="s">
        <v>112</v>
      </c>
      <c r="U10" s="265" t="s">
        <v>112</v>
      </c>
      <c r="V10" s="265" t="s">
        <v>99</v>
      </c>
      <c r="W10" s="265" t="s">
        <v>124</v>
      </c>
      <c r="X10" s="265" t="s">
        <v>124</v>
      </c>
      <c r="Y10" s="269" t="s">
        <v>80</v>
      </c>
      <c r="Z10" s="269" t="s">
        <v>80</v>
      </c>
      <c r="AA10" s="269" t="s">
        <v>80</v>
      </c>
      <c r="AB10" s="304" t="s">
        <v>122</v>
      </c>
      <c r="AC10" s="265" t="s">
        <v>80</v>
      </c>
      <c r="AD10" s="265" t="s">
        <v>80</v>
      </c>
      <c r="AE10" s="265" t="s">
        <v>80</v>
      </c>
      <c r="AF10" s="269" t="s">
        <v>80</v>
      </c>
      <c r="AG10" s="269" t="s">
        <v>80</v>
      </c>
      <c r="AH10" s="304" t="s">
        <v>122</v>
      </c>
      <c r="AI10" s="176"/>
      <c r="AJ10" s="731"/>
      <c r="AK10" s="759"/>
      <c r="AL10" s="44"/>
      <c r="AM10" s="214"/>
      <c r="AN10" s="39"/>
      <c r="AO10" s="29"/>
    </row>
    <row r="11" spans="1:45" ht="18.75" x14ac:dyDescent="0.15">
      <c r="A11" s="197"/>
      <c r="B11" s="761"/>
      <c r="C11" s="762"/>
      <c r="D11" s="762"/>
      <c r="E11" s="269" t="s">
        <v>121</v>
      </c>
      <c r="F11" s="294" t="s">
        <v>118</v>
      </c>
      <c r="G11" s="269" t="s">
        <v>99</v>
      </c>
      <c r="H11" s="293" t="s">
        <v>123</v>
      </c>
      <c r="I11" s="294" t="s">
        <v>118</v>
      </c>
      <c r="J11" s="265" t="s">
        <v>121</v>
      </c>
      <c r="K11" s="294" t="s">
        <v>95</v>
      </c>
      <c r="L11" s="295" t="s">
        <v>120</v>
      </c>
      <c r="M11" s="294" t="s">
        <v>120</v>
      </c>
      <c r="N11" s="293" t="s">
        <v>123</v>
      </c>
      <c r="O11" s="265" t="s">
        <v>99</v>
      </c>
      <c r="P11" s="294" t="s">
        <v>118</v>
      </c>
      <c r="Q11" s="265" t="s">
        <v>121</v>
      </c>
      <c r="R11" s="294" t="s">
        <v>102</v>
      </c>
      <c r="S11" s="295" t="s">
        <v>120</v>
      </c>
      <c r="T11" s="294" t="s">
        <v>118</v>
      </c>
      <c r="U11" s="265" t="s">
        <v>99</v>
      </c>
      <c r="V11" s="265" t="s">
        <v>121</v>
      </c>
      <c r="W11" s="293" t="s">
        <v>123</v>
      </c>
      <c r="X11" s="265" t="s">
        <v>99</v>
      </c>
      <c r="Y11" s="294" t="s">
        <v>102</v>
      </c>
      <c r="Z11" s="294" t="s">
        <v>118</v>
      </c>
      <c r="AA11" s="294" t="s">
        <v>118</v>
      </c>
      <c r="AB11" s="265" t="s">
        <v>121</v>
      </c>
      <c r="AC11" s="265" t="s">
        <v>99</v>
      </c>
      <c r="AD11" s="265" t="s">
        <v>121</v>
      </c>
      <c r="AE11" s="294" t="s">
        <v>118</v>
      </c>
      <c r="AF11" s="294" t="s">
        <v>95</v>
      </c>
      <c r="AG11" s="295" t="s">
        <v>120</v>
      </c>
      <c r="AH11" s="293" t="s">
        <v>123</v>
      </c>
      <c r="AI11" s="176"/>
      <c r="AJ11" s="731"/>
      <c r="AK11" s="759"/>
      <c r="AL11" s="44"/>
      <c r="AM11" s="214"/>
      <c r="AN11" s="39"/>
      <c r="AO11" s="29"/>
    </row>
    <row r="12" spans="1:45" ht="30" customHeight="1" x14ac:dyDescent="0.15">
      <c r="A12" s="198">
        <v>1</v>
      </c>
      <c r="B12" s="218" t="s">
        <v>23</v>
      </c>
      <c r="C12" s="219" t="s">
        <v>24</v>
      </c>
      <c r="D12" s="188" t="s">
        <v>25</v>
      </c>
      <c r="E12" s="270"/>
      <c r="F12" s="217"/>
      <c r="G12" s="270"/>
      <c r="H12" s="216"/>
      <c r="I12" s="216" t="s">
        <v>26</v>
      </c>
      <c r="J12" s="216"/>
      <c r="K12" s="276"/>
      <c r="L12" s="270"/>
      <c r="M12" s="216"/>
      <c r="N12" s="216"/>
      <c r="O12" s="216"/>
      <c r="P12" s="216" t="s">
        <v>26</v>
      </c>
      <c r="Q12" s="216"/>
      <c r="R12" s="276"/>
      <c r="S12" s="270"/>
      <c r="T12" s="221"/>
      <c r="U12" s="216"/>
      <c r="V12" s="220"/>
      <c r="W12" s="216" t="s">
        <v>26</v>
      </c>
      <c r="X12" s="216"/>
      <c r="Y12" s="270"/>
      <c r="Z12" s="270"/>
      <c r="AA12" s="270"/>
      <c r="AB12" s="216"/>
      <c r="AC12" s="216"/>
      <c r="AD12" s="216"/>
      <c r="AE12" s="216" t="s">
        <v>26</v>
      </c>
      <c r="AF12" s="283"/>
      <c r="AG12" s="270"/>
      <c r="AH12" s="216"/>
      <c r="AI12" s="216"/>
      <c r="AJ12" s="219" t="str">
        <f>C12</f>
        <v>松尾</v>
      </c>
      <c r="AK12" s="208">
        <f>COUNTIF(E12:AH12,"休")</f>
        <v>4</v>
      </c>
      <c r="AL12" s="47"/>
      <c r="AM12" s="156">
        <f>COUNTIF(E12:AG12,"休")</f>
        <v>4</v>
      </c>
      <c r="AN12" s="39"/>
      <c r="AO12" s="157"/>
    </row>
    <row r="13" spans="1:45" ht="30" customHeight="1" x14ac:dyDescent="0.15">
      <c r="A13" s="198">
        <v>3</v>
      </c>
      <c r="B13" s="218" t="s">
        <v>31</v>
      </c>
      <c r="C13" s="229" t="s">
        <v>84</v>
      </c>
      <c r="D13" s="188" t="s">
        <v>33</v>
      </c>
      <c r="E13" s="270"/>
      <c r="F13" s="216"/>
      <c r="G13" s="271"/>
      <c r="H13" s="229" t="s">
        <v>26</v>
      </c>
      <c r="I13" s="230"/>
      <c r="J13" s="231"/>
      <c r="K13" s="279"/>
      <c r="L13" s="271"/>
      <c r="M13" s="230"/>
      <c r="N13" s="229" t="s">
        <v>26</v>
      </c>
      <c r="O13" s="229"/>
      <c r="P13" s="229"/>
      <c r="Q13" s="229"/>
      <c r="R13" s="271"/>
      <c r="S13" s="271"/>
      <c r="T13" s="230" t="s">
        <v>26</v>
      </c>
      <c r="U13" s="229" t="s">
        <v>26</v>
      </c>
      <c r="V13" s="229"/>
      <c r="W13" s="229"/>
      <c r="X13" s="229" t="s">
        <v>26</v>
      </c>
      <c r="Y13" s="274"/>
      <c r="Z13" s="271"/>
      <c r="AA13" s="272"/>
      <c r="AB13" s="229"/>
      <c r="AC13" s="229" t="s">
        <v>26</v>
      </c>
      <c r="AD13" s="229"/>
      <c r="AE13" s="229"/>
      <c r="AF13" s="274"/>
      <c r="AG13" s="271"/>
      <c r="AH13" s="230"/>
      <c r="AI13" s="229"/>
      <c r="AJ13" s="229" t="str">
        <f>C13</f>
        <v>市村</v>
      </c>
      <c r="AK13" s="208">
        <f>COUNTIF(E13:AH13,"休")</f>
        <v>6</v>
      </c>
      <c r="AL13" s="49"/>
      <c r="AM13" s="156">
        <f>COUNTIF(E13:AG13,"休")</f>
        <v>6</v>
      </c>
      <c r="AN13" s="42">
        <f>COUNTIF(F13:AG13,"/")</f>
        <v>0</v>
      </c>
      <c r="AO13" s="157"/>
    </row>
    <row r="14" spans="1:45" ht="30" customHeight="1" x14ac:dyDescent="0.15">
      <c r="A14" s="198">
        <v>4</v>
      </c>
      <c r="B14" s="218" t="s">
        <v>34</v>
      </c>
      <c r="C14" s="229" t="s">
        <v>35</v>
      </c>
      <c r="D14" s="188" t="s">
        <v>33</v>
      </c>
      <c r="E14" s="271"/>
      <c r="F14" s="229"/>
      <c r="G14" s="270"/>
      <c r="H14" s="216"/>
      <c r="I14" s="229"/>
      <c r="J14" s="216" t="s">
        <v>26</v>
      </c>
      <c r="K14" s="270"/>
      <c r="L14" s="270"/>
      <c r="M14" s="230" t="s">
        <v>26</v>
      </c>
      <c r="N14" s="229"/>
      <c r="O14" s="229"/>
      <c r="P14" s="216"/>
      <c r="Q14" s="229" t="s">
        <v>26</v>
      </c>
      <c r="R14" s="270"/>
      <c r="S14" s="270"/>
      <c r="T14" s="216"/>
      <c r="U14" s="216"/>
      <c r="V14" s="229" t="s">
        <v>26</v>
      </c>
      <c r="W14" s="229"/>
      <c r="X14" s="216"/>
      <c r="Y14" s="270"/>
      <c r="Z14" s="276" t="s">
        <v>26</v>
      </c>
      <c r="AA14" s="271"/>
      <c r="AB14" s="229"/>
      <c r="AC14" s="229"/>
      <c r="AD14" s="216" t="s">
        <v>26</v>
      </c>
      <c r="AE14" s="216"/>
      <c r="AF14" s="271"/>
      <c r="AG14" s="280"/>
      <c r="AH14" s="136"/>
      <c r="AI14" s="231"/>
      <c r="AJ14" s="229" t="str">
        <f>C14</f>
        <v>内田</v>
      </c>
      <c r="AK14" s="208">
        <f>COUNTIF(E14:AH14,"休")</f>
        <v>6</v>
      </c>
      <c r="AL14" s="49"/>
      <c r="AM14" s="156">
        <f>COUNTIF(E14:AG14,"休")</f>
        <v>6</v>
      </c>
      <c r="AN14" s="42"/>
      <c r="AO14" s="223"/>
    </row>
    <row r="15" spans="1:45" s="258" customFormat="1" ht="30" customHeight="1" x14ac:dyDescent="0.15">
      <c r="A15" s="251">
        <v>2</v>
      </c>
      <c r="B15" s="252"/>
      <c r="C15" s="246" t="s">
        <v>117</v>
      </c>
      <c r="D15" s="253" t="s">
        <v>30</v>
      </c>
      <c r="E15" s="271" t="s">
        <v>119</v>
      </c>
      <c r="F15" s="264" t="s">
        <v>119</v>
      </c>
      <c r="G15" s="271" t="s">
        <v>119</v>
      </c>
      <c r="H15" s="264" t="s">
        <v>119</v>
      </c>
      <c r="I15" s="303" t="s">
        <v>26</v>
      </c>
      <c r="J15" s="264" t="s">
        <v>119</v>
      </c>
      <c r="K15" s="271" t="s">
        <v>119</v>
      </c>
      <c r="L15" s="271" t="s">
        <v>119</v>
      </c>
      <c r="M15" s="264" t="s">
        <v>119</v>
      </c>
      <c r="N15" s="264" t="s">
        <v>119</v>
      </c>
      <c r="O15" s="303" t="s">
        <v>26</v>
      </c>
      <c r="P15" s="303" t="s">
        <v>26</v>
      </c>
      <c r="Q15" s="264" t="s">
        <v>119</v>
      </c>
      <c r="R15" s="271" t="s">
        <v>119</v>
      </c>
      <c r="S15" s="271" t="s">
        <v>119</v>
      </c>
      <c r="T15" s="264" t="s">
        <v>119</v>
      </c>
      <c r="U15" s="264" t="s">
        <v>119</v>
      </c>
      <c r="V15" s="264" t="s">
        <v>119</v>
      </c>
      <c r="W15" s="303" t="s">
        <v>26</v>
      </c>
      <c r="X15" s="264" t="s">
        <v>119</v>
      </c>
      <c r="Y15" s="271" t="s">
        <v>119</v>
      </c>
      <c r="Z15" s="271" t="s">
        <v>119</v>
      </c>
      <c r="AA15" s="271" t="s">
        <v>119</v>
      </c>
      <c r="AB15" s="303" t="s">
        <v>26</v>
      </c>
      <c r="AC15" s="264" t="s">
        <v>119</v>
      </c>
      <c r="AD15" s="264" t="s">
        <v>119</v>
      </c>
      <c r="AE15" s="264" t="s">
        <v>119</v>
      </c>
      <c r="AF15" s="271" t="s">
        <v>119</v>
      </c>
      <c r="AG15" s="271" t="s">
        <v>119</v>
      </c>
      <c r="AH15" s="303" t="s">
        <v>26</v>
      </c>
      <c r="AI15" s="246"/>
      <c r="AJ15" s="246"/>
      <c r="AK15" s="254">
        <f>COUNTIF(E15:AH15,"休")</f>
        <v>6</v>
      </c>
      <c r="AL15" s="240"/>
      <c r="AM15" s="255">
        <f>COUNTIF(E15:AG15,"休")</f>
        <v>5</v>
      </c>
      <c r="AN15" s="256"/>
      <c r="AO15" s="257"/>
    </row>
    <row r="16" spans="1:45" ht="30" customHeight="1" x14ac:dyDescent="0.15">
      <c r="A16" s="198"/>
      <c r="B16" s="228"/>
      <c r="C16" s="224"/>
      <c r="D16" s="250" t="s">
        <v>30</v>
      </c>
      <c r="E16" s="271" t="s">
        <v>121</v>
      </c>
      <c r="F16" s="224" t="s">
        <v>121</v>
      </c>
      <c r="G16" s="271" t="s">
        <v>121</v>
      </c>
      <c r="H16" s="266" t="s">
        <v>121</v>
      </c>
      <c r="I16" s="266" t="s">
        <v>121</v>
      </c>
      <c r="J16" s="266" t="s">
        <v>121</v>
      </c>
      <c r="K16" s="271" t="s">
        <v>121</v>
      </c>
      <c r="L16" s="271" t="s">
        <v>121</v>
      </c>
      <c r="M16" s="266" t="s">
        <v>110</v>
      </c>
      <c r="N16" s="266" t="s">
        <v>121</v>
      </c>
      <c r="O16" s="266" t="s">
        <v>121</v>
      </c>
      <c r="P16" s="266" t="s">
        <v>121</v>
      </c>
      <c r="Q16" s="266" t="s">
        <v>121</v>
      </c>
      <c r="R16" s="271" t="s">
        <v>121</v>
      </c>
      <c r="S16" s="271" t="s">
        <v>121</v>
      </c>
      <c r="T16" s="305" t="s">
        <v>110</v>
      </c>
      <c r="U16" s="266" t="s">
        <v>121</v>
      </c>
      <c r="V16" s="266" t="s">
        <v>121</v>
      </c>
      <c r="W16" s="266" t="s">
        <v>121</v>
      </c>
      <c r="X16" s="266" t="s">
        <v>121</v>
      </c>
      <c r="Y16" s="271" t="s">
        <v>121</v>
      </c>
      <c r="Z16" s="271" t="s">
        <v>121</v>
      </c>
      <c r="AA16" s="271" t="s">
        <v>121</v>
      </c>
      <c r="AB16" s="266" t="s">
        <v>121</v>
      </c>
      <c r="AC16" s="266" t="s">
        <v>121</v>
      </c>
      <c r="AD16" s="305" t="s">
        <v>110</v>
      </c>
      <c r="AE16" s="266" t="s">
        <v>121</v>
      </c>
      <c r="AF16" s="271" t="s">
        <v>121</v>
      </c>
      <c r="AG16" s="271" t="s">
        <v>121</v>
      </c>
      <c r="AH16" s="266" t="s">
        <v>121</v>
      </c>
      <c r="AI16" s="225"/>
      <c r="AJ16" s="224"/>
      <c r="AK16" s="209"/>
      <c r="AL16" s="126"/>
      <c r="AM16" s="156"/>
      <c r="AN16" s="97"/>
      <c r="AO16" s="196"/>
    </row>
    <row r="17" spans="1:41" ht="30" customHeight="1" x14ac:dyDescent="0.15">
      <c r="A17" s="198"/>
      <c r="B17" s="228"/>
      <c r="C17" s="224"/>
      <c r="D17" s="250" t="s">
        <v>30</v>
      </c>
      <c r="E17" s="271" t="s">
        <v>121</v>
      </c>
      <c r="F17" s="266" t="s">
        <v>121</v>
      </c>
      <c r="G17" s="271" t="s">
        <v>121</v>
      </c>
      <c r="H17" s="266" t="s">
        <v>121</v>
      </c>
      <c r="I17" s="266" t="s">
        <v>121</v>
      </c>
      <c r="J17" s="266" t="s">
        <v>121</v>
      </c>
      <c r="K17" s="271" t="s">
        <v>121</v>
      </c>
      <c r="L17" s="271" t="s">
        <v>121</v>
      </c>
      <c r="M17" s="266" t="s">
        <v>121</v>
      </c>
      <c r="N17" s="266" t="s">
        <v>121</v>
      </c>
      <c r="O17" s="266" t="s">
        <v>121</v>
      </c>
      <c r="P17" s="266" t="s">
        <v>121</v>
      </c>
      <c r="Q17" s="266" t="s">
        <v>121</v>
      </c>
      <c r="R17" s="271" t="s">
        <v>121</v>
      </c>
      <c r="S17" s="271" t="s">
        <v>121</v>
      </c>
      <c r="T17" s="266" t="s">
        <v>121</v>
      </c>
      <c r="U17" s="266" t="s">
        <v>121</v>
      </c>
      <c r="V17" s="266" t="s">
        <v>121</v>
      </c>
      <c r="W17" s="266" t="s">
        <v>121</v>
      </c>
      <c r="X17" s="266" t="s">
        <v>121</v>
      </c>
      <c r="Y17" s="271" t="s">
        <v>121</v>
      </c>
      <c r="Z17" s="271" t="s">
        <v>121</v>
      </c>
      <c r="AA17" s="271" t="s">
        <v>121</v>
      </c>
      <c r="AB17" s="266" t="s">
        <v>121</v>
      </c>
      <c r="AC17" s="266" t="s">
        <v>121</v>
      </c>
      <c r="AD17" s="266" t="s">
        <v>121</v>
      </c>
      <c r="AE17" s="266" t="s">
        <v>121</v>
      </c>
      <c r="AF17" s="271" t="s">
        <v>121</v>
      </c>
      <c r="AG17" s="271" t="s">
        <v>121</v>
      </c>
      <c r="AH17" s="266" t="s">
        <v>121</v>
      </c>
      <c r="AI17" s="224"/>
      <c r="AJ17" s="224"/>
      <c r="AK17" s="209"/>
      <c r="AL17" s="126"/>
      <c r="AM17" s="156"/>
      <c r="AN17" s="97"/>
      <c r="AO17" s="196"/>
    </row>
    <row r="18" spans="1:41" ht="30" customHeight="1" x14ac:dyDescent="0.15">
      <c r="A18" s="245"/>
      <c r="B18" s="210" t="s">
        <v>36</v>
      </c>
      <c r="C18" s="235" t="s">
        <v>37</v>
      </c>
      <c r="D18" s="190" t="s">
        <v>38</v>
      </c>
      <c r="E18" s="272" t="s">
        <v>26</v>
      </c>
      <c r="F18" s="311" t="s">
        <v>26</v>
      </c>
      <c r="G18" s="276" t="s">
        <v>26</v>
      </c>
      <c r="H18" s="184" t="s">
        <v>126</v>
      </c>
      <c r="I18" s="184" t="s">
        <v>126</v>
      </c>
      <c r="J18" s="184" t="s">
        <v>126</v>
      </c>
      <c r="K18" s="272" t="s">
        <v>26</v>
      </c>
      <c r="L18" s="272" t="s">
        <v>26</v>
      </c>
      <c r="M18" s="310" t="s">
        <v>26</v>
      </c>
      <c r="N18" s="310" t="s">
        <v>26</v>
      </c>
      <c r="O18" s="184" t="s">
        <v>126</v>
      </c>
      <c r="P18" s="184" t="s">
        <v>126</v>
      </c>
      <c r="Q18" s="184" t="s">
        <v>126</v>
      </c>
      <c r="R18" s="272" t="s">
        <v>26</v>
      </c>
      <c r="S18" s="276" t="s">
        <v>26</v>
      </c>
      <c r="T18" s="310" t="s">
        <v>26</v>
      </c>
      <c r="U18" s="311" t="s">
        <v>26</v>
      </c>
      <c r="V18" s="184" t="s">
        <v>126</v>
      </c>
      <c r="W18" s="184" t="s">
        <v>126</v>
      </c>
      <c r="X18" s="184" t="s">
        <v>126</v>
      </c>
      <c r="Y18" s="276" t="s">
        <v>26</v>
      </c>
      <c r="Z18" s="276" t="s">
        <v>26</v>
      </c>
      <c r="AA18" s="272" t="s">
        <v>26</v>
      </c>
      <c r="AB18" s="310" t="s">
        <v>26</v>
      </c>
      <c r="AC18" s="184" t="s">
        <v>126</v>
      </c>
      <c r="AD18" s="184" t="s">
        <v>126</v>
      </c>
      <c r="AE18" s="184" t="s">
        <v>126</v>
      </c>
      <c r="AF18" s="276" t="s">
        <v>26</v>
      </c>
      <c r="AG18" s="272" t="s">
        <v>26</v>
      </c>
      <c r="AH18" s="310" t="s">
        <v>26</v>
      </c>
      <c r="AI18" s="233"/>
      <c r="AJ18" s="235" t="s">
        <v>37</v>
      </c>
      <c r="AK18" s="211"/>
      <c r="AL18" s="52"/>
      <c r="AM18" s="222"/>
      <c r="AN18" s="42"/>
      <c r="AO18" s="223"/>
    </row>
    <row r="19" spans="1:41" s="2" customFormat="1" ht="30" customHeight="1" x14ac:dyDescent="0.15">
      <c r="A19" s="200"/>
      <c r="B19" s="210"/>
      <c r="C19" s="73" t="s">
        <v>46</v>
      </c>
      <c r="D19" s="182" t="s">
        <v>47</v>
      </c>
      <c r="E19" s="273" t="s">
        <v>26</v>
      </c>
      <c r="F19" s="262" t="s">
        <v>26</v>
      </c>
      <c r="G19" s="277" t="s">
        <v>127</v>
      </c>
      <c r="H19" s="187" t="s">
        <v>26</v>
      </c>
      <c r="I19" s="186" t="s">
        <v>128</v>
      </c>
      <c r="J19" s="186" t="s">
        <v>128</v>
      </c>
      <c r="K19" s="273" t="s">
        <v>26</v>
      </c>
      <c r="L19" s="273" t="s">
        <v>26</v>
      </c>
      <c r="M19" s="262" t="s">
        <v>26</v>
      </c>
      <c r="N19" s="186" t="s">
        <v>128</v>
      </c>
      <c r="O19" s="187" t="s">
        <v>26</v>
      </c>
      <c r="P19" s="186" t="s">
        <v>128</v>
      </c>
      <c r="Q19" s="186" t="s">
        <v>128</v>
      </c>
      <c r="R19" s="273" t="s">
        <v>26</v>
      </c>
      <c r="S19" s="273" t="s">
        <v>26</v>
      </c>
      <c r="T19" s="262" t="s">
        <v>26</v>
      </c>
      <c r="U19" s="186" t="s">
        <v>128</v>
      </c>
      <c r="V19" s="186" t="s">
        <v>128</v>
      </c>
      <c r="W19" s="186" t="s">
        <v>26</v>
      </c>
      <c r="X19" s="186" t="s">
        <v>128</v>
      </c>
      <c r="Y19" s="273" t="s">
        <v>26</v>
      </c>
      <c r="Z19" s="273" t="s">
        <v>26</v>
      </c>
      <c r="AA19" s="273" t="s">
        <v>26</v>
      </c>
      <c r="AB19" s="186" t="s">
        <v>128</v>
      </c>
      <c r="AC19" s="186" t="s">
        <v>128</v>
      </c>
      <c r="AD19" s="186" t="s">
        <v>26</v>
      </c>
      <c r="AE19" s="186" t="s">
        <v>128</v>
      </c>
      <c r="AF19" s="273" t="s">
        <v>26</v>
      </c>
      <c r="AG19" s="273" t="s">
        <v>26</v>
      </c>
      <c r="AH19" s="262" t="s">
        <v>26</v>
      </c>
      <c r="AI19" s="186"/>
      <c r="AJ19" s="235" t="s">
        <v>46</v>
      </c>
      <c r="AK19" s="211"/>
      <c r="AL19" s="52"/>
      <c r="AM19" s="259"/>
      <c r="AN19" s="54"/>
      <c r="AO19" s="260"/>
    </row>
    <row r="20" spans="1:41" s="70" customFormat="1" ht="30" customHeight="1" x14ac:dyDescent="0.15">
      <c r="A20" s="201"/>
      <c r="B20" s="212"/>
      <c r="C20" s="73" t="s">
        <v>74</v>
      </c>
      <c r="D20" s="182" t="s">
        <v>47</v>
      </c>
      <c r="E20" s="272" t="s">
        <v>26</v>
      </c>
      <c r="F20" s="311" t="s">
        <v>26</v>
      </c>
      <c r="G20" s="274" t="s">
        <v>129</v>
      </c>
      <c r="H20" s="186" t="s">
        <v>128</v>
      </c>
      <c r="I20" s="177" t="s">
        <v>130</v>
      </c>
      <c r="J20" s="263" t="s">
        <v>26</v>
      </c>
      <c r="K20" s="274" t="s">
        <v>129</v>
      </c>
      <c r="L20" s="272" t="s">
        <v>26</v>
      </c>
      <c r="M20" s="311" t="s">
        <v>26</v>
      </c>
      <c r="N20" s="73" t="s">
        <v>131</v>
      </c>
      <c r="O20" s="186" t="s">
        <v>128</v>
      </c>
      <c r="P20" s="73" t="s">
        <v>131</v>
      </c>
      <c r="Q20" s="311" t="s">
        <v>26</v>
      </c>
      <c r="R20" s="274" t="s">
        <v>129</v>
      </c>
      <c r="S20" s="272" t="s">
        <v>26</v>
      </c>
      <c r="T20" s="311" t="s">
        <v>26</v>
      </c>
      <c r="U20" s="73" t="s">
        <v>130</v>
      </c>
      <c r="V20" s="186" t="s">
        <v>128</v>
      </c>
      <c r="W20" s="73" t="s">
        <v>130</v>
      </c>
      <c r="X20" s="311" t="s">
        <v>26</v>
      </c>
      <c r="Y20" s="274" t="s">
        <v>129</v>
      </c>
      <c r="Z20" s="272" t="s">
        <v>26</v>
      </c>
      <c r="AA20" s="272" t="s">
        <v>26</v>
      </c>
      <c r="AB20" s="73" t="s">
        <v>131</v>
      </c>
      <c r="AC20" s="186" t="s">
        <v>128</v>
      </c>
      <c r="AD20" s="312" t="s">
        <v>131</v>
      </c>
      <c r="AE20" s="311" t="s">
        <v>26</v>
      </c>
      <c r="AF20" s="274" t="s">
        <v>129</v>
      </c>
      <c r="AG20" s="272" t="s">
        <v>26</v>
      </c>
      <c r="AH20" s="311" t="s">
        <v>26</v>
      </c>
      <c r="AI20" s="73"/>
      <c r="AJ20" s="235" t="s">
        <v>74</v>
      </c>
      <c r="AK20" s="211"/>
      <c r="AL20" s="66"/>
      <c r="AM20" s="67"/>
      <c r="AN20" s="68"/>
      <c r="AO20" s="71"/>
    </row>
    <row r="21" spans="1:41" s="70" customFormat="1" ht="30" customHeight="1" thickBot="1" x14ac:dyDescent="0.2">
      <c r="A21" s="201"/>
      <c r="B21" s="296"/>
      <c r="C21" s="292" t="s">
        <v>132</v>
      </c>
      <c r="D21" s="297" t="s">
        <v>38</v>
      </c>
      <c r="E21" s="298" t="s">
        <v>129</v>
      </c>
      <c r="F21" s="313" t="s">
        <v>26</v>
      </c>
      <c r="G21" s="298" t="s">
        <v>26</v>
      </c>
      <c r="H21" s="299" t="s">
        <v>26</v>
      </c>
      <c r="I21" s="299" t="s">
        <v>26</v>
      </c>
      <c r="J21" s="299" t="s">
        <v>26</v>
      </c>
      <c r="K21" s="298" t="s">
        <v>129</v>
      </c>
      <c r="L21" s="298" t="s">
        <v>129</v>
      </c>
      <c r="M21" s="313" t="s">
        <v>26</v>
      </c>
      <c r="N21" s="313" t="s">
        <v>26</v>
      </c>
      <c r="O21" s="313" t="s">
        <v>26</v>
      </c>
      <c r="P21" s="313" t="s">
        <v>26</v>
      </c>
      <c r="Q21" s="313" t="s">
        <v>26</v>
      </c>
      <c r="R21" s="298" t="s">
        <v>129</v>
      </c>
      <c r="S21" s="298" t="s">
        <v>129</v>
      </c>
      <c r="T21" s="313" t="s">
        <v>26</v>
      </c>
      <c r="U21" s="313" t="s">
        <v>26</v>
      </c>
      <c r="V21" s="313" t="s">
        <v>26</v>
      </c>
      <c r="W21" s="313" t="s">
        <v>26</v>
      </c>
      <c r="X21" s="313" t="s">
        <v>26</v>
      </c>
      <c r="Y21" s="298" t="s">
        <v>129</v>
      </c>
      <c r="Z21" s="298" t="s">
        <v>129</v>
      </c>
      <c r="AA21" s="298" t="s">
        <v>26</v>
      </c>
      <c r="AB21" s="313" t="s">
        <v>26</v>
      </c>
      <c r="AC21" s="313" t="s">
        <v>26</v>
      </c>
      <c r="AD21" s="309" t="s">
        <v>26</v>
      </c>
      <c r="AE21" s="313" t="s">
        <v>26</v>
      </c>
      <c r="AF21" s="298" t="s">
        <v>129</v>
      </c>
      <c r="AG21" s="298" t="s">
        <v>129</v>
      </c>
      <c r="AH21" s="313" t="s">
        <v>26</v>
      </c>
      <c r="AI21" s="292"/>
      <c r="AJ21" s="291"/>
      <c r="AK21" s="300"/>
      <c r="AL21" s="66"/>
      <c r="AM21" s="67"/>
      <c r="AN21" s="68"/>
      <c r="AO21" s="71"/>
    </row>
    <row r="22" spans="1:41" s="81" customFormat="1" ht="31.5" customHeight="1" x14ac:dyDescent="0.15">
      <c r="A22" s="202"/>
      <c r="B22" s="763" t="s">
        <v>48</v>
      </c>
      <c r="C22" s="764"/>
      <c r="D22" s="764"/>
      <c r="E22" s="301">
        <f>(COUNTBLANK(E10:E21)+E25)+COUNTIF(E18:E21,"B")+COUNTIF(E18:E21,"A")+COUNTIF(E18:E21,"C")+COUNTIF(E18:E21,"D")+COUNTIF(E18:E21,"E")</f>
        <v>6</v>
      </c>
      <c r="F22" s="302">
        <f t="shared" ref="F22:AI22" si="0">(COUNTBLANK(F10:F21)+F25)+COUNTIF(F18:F21,"B")+COUNTIF(F18:F21,"A")+COUNTIF(F18:F21,"C")+COUNTIF(F18:F21,"D")+COUNTIF(F18:F21,"E")</f>
        <v>6</v>
      </c>
      <c r="G22" s="301">
        <f t="shared" si="0"/>
        <v>6</v>
      </c>
      <c r="H22" s="308">
        <f t="shared" si="0"/>
        <v>6</v>
      </c>
      <c r="I22" s="307">
        <f t="shared" si="0"/>
        <v>7</v>
      </c>
      <c r="J22" s="308">
        <f t="shared" si="0"/>
        <v>6</v>
      </c>
      <c r="K22" s="301">
        <f t="shared" si="0"/>
        <v>8</v>
      </c>
      <c r="L22" s="301">
        <f t="shared" si="0"/>
        <v>7</v>
      </c>
      <c r="M22" s="308">
        <f t="shared" si="0"/>
        <v>6</v>
      </c>
      <c r="N22" s="308">
        <f t="shared" si="0"/>
        <v>6</v>
      </c>
      <c r="O22" s="308">
        <f t="shared" si="0"/>
        <v>6</v>
      </c>
      <c r="P22" s="307">
        <f t="shared" si="0"/>
        <v>6</v>
      </c>
      <c r="Q22" s="302">
        <f t="shared" si="0"/>
        <v>5</v>
      </c>
      <c r="R22" s="301">
        <f t="shared" si="0"/>
        <v>7</v>
      </c>
      <c r="S22" s="301">
        <f t="shared" si="0"/>
        <v>7</v>
      </c>
      <c r="T22" s="308">
        <f t="shared" si="0"/>
        <v>6</v>
      </c>
      <c r="U22" s="308">
        <f t="shared" si="0"/>
        <v>6</v>
      </c>
      <c r="V22" s="308">
        <f t="shared" si="0"/>
        <v>6</v>
      </c>
      <c r="W22" s="308">
        <f t="shared" si="0"/>
        <v>6</v>
      </c>
      <c r="X22" s="308">
        <f t="shared" si="0"/>
        <v>6</v>
      </c>
      <c r="Y22" s="301">
        <f t="shared" si="0"/>
        <v>8</v>
      </c>
      <c r="Z22" s="301">
        <f t="shared" si="0"/>
        <v>6</v>
      </c>
      <c r="AA22" s="301">
        <f t="shared" si="0"/>
        <v>6</v>
      </c>
      <c r="AB22" s="302">
        <f t="shared" si="0"/>
        <v>5</v>
      </c>
      <c r="AC22" s="307">
        <f t="shared" si="0"/>
        <v>7</v>
      </c>
      <c r="AD22" s="307">
        <f t="shared" si="0"/>
        <v>7</v>
      </c>
      <c r="AE22" s="307">
        <f t="shared" si="0"/>
        <v>7</v>
      </c>
      <c r="AF22" s="301">
        <f t="shared" si="0"/>
        <v>8</v>
      </c>
      <c r="AG22" s="301">
        <f t="shared" si="0"/>
        <v>7</v>
      </c>
      <c r="AH22" s="306">
        <f t="shared" si="0"/>
        <v>4</v>
      </c>
      <c r="AI22" s="302">
        <f t="shared" si="0"/>
        <v>12</v>
      </c>
      <c r="AJ22" s="765"/>
      <c r="AK22" s="768"/>
      <c r="AL22" s="44"/>
      <c r="AM22" s="80"/>
      <c r="AN22" s="54"/>
    </row>
    <row r="23" spans="1:41" ht="13.5" customHeight="1" x14ac:dyDescent="0.15">
      <c r="A23" s="773"/>
      <c r="B23" s="744" t="s">
        <v>49</v>
      </c>
      <c r="C23" s="745"/>
      <c r="D23" s="745"/>
      <c r="E23" s="772">
        <f>COUNTIF(E12:E21,"休")</f>
        <v>3</v>
      </c>
      <c r="F23" s="771">
        <f t="shared" ref="F23:AI23" si="1">COUNTIF(F12:F21,"休")</f>
        <v>4</v>
      </c>
      <c r="G23" s="772">
        <f t="shared" si="1"/>
        <v>2</v>
      </c>
      <c r="H23" s="771">
        <f t="shared" si="1"/>
        <v>3</v>
      </c>
      <c r="I23" s="771">
        <f t="shared" si="1"/>
        <v>3</v>
      </c>
      <c r="J23" s="771">
        <f t="shared" si="1"/>
        <v>3</v>
      </c>
      <c r="K23" s="772">
        <f t="shared" si="1"/>
        <v>2</v>
      </c>
      <c r="L23" s="772">
        <f t="shared" si="1"/>
        <v>3</v>
      </c>
      <c r="M23" s="771">
        <f t="shared" si="1"/>
        <v>5</v>
      </c>
      <c r="N23" s="771">
        <f t="shared" si="1"/>
        <v>3</v>
      </c>
      <c r="O23" s="771">
        <f t="shared" si="1"/>
        <v>3</v>
      </c>
      <c r="P23" s="771">
        <f t="shared" si="1"/>
        <v>3</v>
      </c>
      <c r="Q23" s="771">
        <f t="shared" si="1"/>
        <v>3</v>
      </c>
      <c r="R23" s="772">
        <f t="shared" si="1"/>
        <v>2</v>
      </c>
      <c r="S23" s="772">
        <f t="shared" si="1"/>
        <v>3</v>
      </c>
      <c r="T23" s="771">
        <f t="shared" si="1"/>
        <v>5</v>
      </c>
      <c r="U23" s="771">
        <f t="shared" si="1"/>
        <v>3</v>
      </c>
      <c r="V23" s="771">
        <f t="shared" si="1"/>
        <v>2</v>
      </c>
      <c r="W23" s="771">
        <f t="shared" si="1"/>
        <v>4</v>
      </c>
      <c r="X23" s="771">
        <f t="shared" si="1"/>
        <v>3</v>
      </c>
      <c r="Y23" s="772">
        <f t="shared" si="1"/>
        <v>2</v>
      </c>
      <c r="Z23" s="772">
        <f t="shared" si="1"/>
        <v>4</v>
      </c>
      <c r="AA23" s="772">
        <f t="shared" si="1"/>
        <v>4</v>
      </c>
      <c r="AB23" s="771">
        <f t="shared" si="1"/>
        <v>3</v>
      </c>
      <c r="AC23" s="771">
        <f t="shared" si="1"/>
        <v>2</v>
      </c>
      <c r="AD23" s="771">
        <f t="shared" si="1"/>
        <v>3</v>
      </c>
      <c r="AE23" s="771">
        <f t="shared" si="1"/>
        <v>3</v>
      </c>
      <c r="AF23" s="772">
        <f t="shared" si="1"/>
        <v>2</v>
      </c>
      <c r="AG23" s="772">
        <f t="shared" si="1"/>
        <v>3</v>
      </c>
      <c r="AH23" s="771">
        <f t="shared" si="1"/>
        <v>5</v>
      </c>
      <c r="AI23" s="289">
        <f t="shared" si="1"/>
        <v>0</v>
      </c>
      <c r="AJ23" s="766"/>
      <c r="AK23" s="769"/>
      <c r="AL23" s="236"/>
      <c r="AM23" s="239"/>
      <c r="AN23" s="35"/>
      <c r="AO23" s="29"/>
    </row>
    <row r="24" spans="1:41" ht="14.25" customHeight="1" x14ac:dyDescent="0.15">
      <c r="A24" s="773"/>
      <c r="B24" s="744"/>
      <c r="C24" s="745"/>
      <c r="D24" s="745"/>
      <c r="E24" s="772"/>
      <c r="F24" s="771"/>
      <c r="G24" s="772"/>
      <c r="H24" s="771"/>
      <c r="I24" s="771"/>
      <c r="J24" s="771"/>
      <c r="K24" s="772"/>
      <c r="L24" s="772"/>
      <c r="M24" s="771"/>
      <c r="N24" s="771"/>
      <c r="O24" s="771"/>
      <c r="P24" s="771"/>
      <c r="Q24" s="771"/>
      <c r="R24" s="772"/>
      <c r="S24" s="772"/>
      <c r="T24" s="771"/>
      <c r="U24" s="771"/>
      <c r="V24" s="771"/>
      <c r="W24" s="771"/>
      <c r="X24" s="771"/>
      <c r="Y24" s="772"/>
      <c r="Z24" s="772"/>
      <c r="AA24" s="772"/>
      <c r="AB24" s="771"/>
      <c r="AC24" s="771"/>
      <c r="AD24" s="771"/>
      <c r="AE24" s="771"/>
      <c r="AF24" s="772"/>
      <c r="AG24" s="772"/>
      <c r="AH24" s="771"/>
      <c r="AI24" s="289"/>
      <c r="AJ24" s="766"/>
      <c r="AK24" s="769"/>
      <c r="AL24" s="236"/>
      <c r="AM24" s="239"/>
      <c r="AN24" s="35"/>
      <c r="AO24" s="29"/>
    </row>
    <row r="25" spans="1:41" ht="14.25" customHeight="1" x14ac:dyDescent="0.15">
      <c r="A25" s="245"/>
      <c r="B25" s="744" t="s">
        <v>50</v>
      </c>
      <c r="C25" s="745"/>
      <c r="D25" s="745"/>
      <c r="E25" s="772">
        <v>2</v>
      </c>
      <c r="F25" s="771">
        <v>3</v>
      </c>
      <c r="G25" s="772">
        <v>2</v>
      </c>
      <c r="H25" s="771">
        <v>2</v>
      </c>
      <c r="I25" s="771">
        <v>2</v>
      </c>
      <c r="J25" s="771">
        <v>2</v>
      </c>
      <c r="K25" s="772">
        <v>3</v>
      </c>
      <c r="L25" s="772">
        <v>3</v>
      </c>
      <c r="M25" s="771">
        <v>4</v>
      </c>
      <c r="N25" s="771">
        <v>2</v>
      </c>
      <c r="O25" s="771">
        <v>1</v>
      </c>
      <c r="P25" s="771">
        <v>1</v>
      </c>
      <c r="Q25" s="771">
        <v>1</v>
      </c>
      <c r="R25" s="772">
        <v>2</v>
      </c>
      <c r="S25" s="772">
        <v>3</v>
      </c>
      <c r="T25" s="771">
        <v>4</v>
      </c>
      <c r="U25" s="771">
        <v>2</v>
      </c>
      <c r="V25" s="771">
        <v>1</v>
      </c>
      <c r="W25" s="771">
        <v>2</v>
      </c>
      <c r="X25" s="771">
        <v>2</v>
      </c>
      <c r="Y25" s="772">
        <v>3</v>
      </c>
      <c r="Z25" s="772">
        <v>3</v>
      </c>
      <c r="AA25" s="772">
        <v>3</v>
      </c>
      <c r="AB25" s="771">
        <v>0</v>
      </c>
      <c r="AC25" s="771">
        <v>2</v>
      </c>
      <c r="AD25" s="771">
        <v>3</v>
      </c>
      <c r="AE25" s="771">
        <v>3</v>
      </c>
      <c r="AF25" s="772">
        <v>3</v>
      </c>
      <c r="AG25" s="772">
        <v>3</v>
      </c>
      <c r="AH25" s="771">
        <v>1</v>
      </c>
      <c r="AI25" s="289"/>
      <c r="AJ25" s="766"/>
      <c r="AK25" s="769"/>
      <c r="AL25" s="236"/>
      <c r="AM25" s="239"/>
      <c r="AN25" s="35"/>
      <c r="AO25" s="29"/>
    </row>
    <row r="26" spans="1:41" ht="14.25" customHeight="1" x14ac:dyDescent="0.15">
      <c r="A26" s="245"/>
      <c r="B26" s="744"/>
      <c r="C26" s="745"/>
      <c r="D26" s="745"/>
      <c r="E26" s="772"/>
      <c r="F26" s="771"/>
      <c r="G26" s="772"/>
      <c r="H26" s="771"/>
      <c r="I26" s="771"/>
      <c r="J26" s="771"/>
      <c r="K26" s="772"/>
      <c r="L26" s="772"/>
      <c r="M26" s="771"/>
      <c r="N26" s="771"/>
      <c r="O26" s="771"/>
      <c r="P26" s="771"/>
      <c r="Q26" s="771"/>
      <c r="R26" s="772"/>
      <c r="S26" s="772"/>
      <c r="T26" s="771"/>
      <c r="U26" s="771"/>
      <c r="V26" s="771"/>
      <c r="W26" s="771"/>
      <c r="X26" s="771"/>
      <c r="Y26" s="772"/>
      <c r="Z26" s="772"/>
      <c r="AA26" s="772"/>
      <c r="AB26" s="771"/>
      <c r="AC26" s="771"/>
      <c r="AD26" s="771"/>
      <c r="AE26" s="771"/>
      <c r="AF26" s="772"/>
      <c r="AG26" s="772"/>
      <c r="AH26" s="771"/>
      <c r="AI26" s="289"/>
      <c r="AJ26" s="766"/>
      <c r="AK26" s="769"/>
      <c r="AL26" s="236"/>
      <c r="AM26" s="239"/>
      <c r="AN26" s="35"/>
      <c r="AO26" s="29"/>
    </row>
    <row r="27" spans="1:41" ht="14.25" hidden="1" customHeight="1" x14ac:dyDescent="0.15">
      <c r="A27" s="245"/>
      <c r="B27" s="776"/>
      <c r="C27" s="777"/>
      <c r="D27" s="777"/>
      <c r="E27" s="775"/>
      <c r="F27" s="774"/>
      <c r="G27" s="775"/>
      <c r="H27" s="774"/>
      <c r="I27" s="774"/>
      <c r="J27" s="774"/>
      <c r="K27" s="775"/>
      <c r="L27" s="775"/>
      <c r="M27" s="774"/>
      <c r="N27" s="774"/>
      <c r="O27" s="774"/>
      <c r="P27" s="774"/>
      <c r="Q27" s="774"/>
      <c r="R27" s="775"/>
      <c r="S27" s="775"/>
      <c r="T27" s="774"/>
      <c r="U27" s="774"/>
      <c r="V27" s="774"/>
      <c r="W27" s="774"/>
      <c r="X27" s="774"/>
      <c r="Y27" s="775"/>
      <c r="Z27" s="775"/>
      <c r="AA27" s="775"/>
      <c r="AB27" s="774"/>
      <c r="AC27" s="774"/>
      <c r="AD27" s="774"/>
      <c r="AE27" s="774"/>
      <c r="AF27" s="775"/>
      <c r="AG27" s="775"/>
      <c r="AH27" s="774"/>
      <c r="AI27" s="290"/>
      <c r="AJ27" s="766"/>
      <c r="AK27" s="769"/>
      <c r="AL27" s="236"/>
      <c r="AM27" s="239"/>
      <c r="AN27" s="35"/>
      <c r="AO27" s="29"/>
    </row>
    <row r="28" spans="1:41" ht="14.25" hidden="1" customHeight="1" x14ac:dyDescent="0.15">
      <c r="A28" s="245"/>
      <c r="B28" s="776"/>
      <c r="C28" s="777"/>
      <c r="D28" s="777"/>
      <c r="E28" s="775"/>
      <c r="F28" s="774"/>
      <c r="G28" s="775"/>
      <c r="H28" s="774"/>
      <c r="I28" s="774"/>
      <c r="J28" s="774"/>
      <c r="K28" s="775"/>
      <c r="L28" s="775"/>
      <c r="M28" s="774"/>
      <c r="N28" s="774"/>
      <c r="O28" s="774"/>
      <c r="P28" s="774"/>
      <c r="Q28" s="774"/>
      <c r="R28" s="775"/>
      <c r="S28" s="775"/>
      <c r="T28" s="774"/>
      <c r="U28" s="774"/>
      <c r="V28" s="774"/>
      <c r="W28" s="774"/>
      <c r="X28" s="774"/>
      <c r="Y28" s="775"/>
      <c r="Z28" s="775"/>
      <c r="AA28" s="775"/>
      <c r="AB28" s="774"/>
      <c r="AC28" s="774"/>
      <c r="AD28" s="774"/>
      <c r="AE28" s="774"/>
      <c r="AF28" s="775"/>
      <c r="AG28" s="775"/>
      <c r="AH28" s="774"/>
      <c r="AI28" s="290"/>
      <c r="AJ28" s="766"/>
      <c r="AK28" s="769"/>
      <c r="AL28" s="236"/>
      <c r="AM28" s="239"/>
      <c r="AN28" s="35"/>
      <c r="AO28" s="29"/>
    </row>
    <row r="29" spans="1:41" ht="13.5" hidden="1" customHeight="1" x14ac:dyDescent="0.15">
      <c r="A29" s="773"/>
      <c r="B29" s="778" t="s">
        <v>51</v>
      </c>
      <c r="C29" s="779"/>
      <c r="D29" s="779"/>
      <c r="E29" s="775"/>
      <c r="F29" s="780"/>
      <c r="G29" s="775"/>
      <c r="H29" s="780"/>
      <c r="I29" s="780"/>
      <c r="J29" s="780"/>
      <c r="K29" s="775"/>
      <c r="L29" s="775"/>
      <c r="M29" s="780"/>
      <c r="N29" s="780"/>
      <c r="O29" s="780"/>
      <c r="P29" s="780"/>
      <c r="Q29" s="780"/>
      <c r="R29" s="775"/>
      <c r="S29" s="775"/>
      <c r="T29" s="780"/>
      <c r="U29" s="780"/>
      <c r="V29" s="780"/>
      <c r="W29" s="780"/>
      <c r="X29" s="780"/>
      <c r="Y29" s="775"/>
      <c r="Z29" s="775"/>
      <c r="AA29" s="775"/>
      <c r="AB29" s="780"/>
      <c r="AC29" s="780"/>
      <c r="AD29" s="780"/>
      <c r="AE29" s="780"/>
      <c r="AF29" s="775"/>
      <c r="AG29" s="775"/>
      <c r="AH29" s="780"/>
      <c r="AI29" s="780"/>
      <c r="AJ29" s="766"/>
      <c r="AK29" s="769"/>
      <c r="AL29" s="236"/>
      <c r="AM29" s="781"/>
      <c r="AN29" s="35"/>
      <c r="AO29" s="29"/>
    </row>
    <row r="30" spans="1:41" ht="13.5" hidden="1" customHeight="1" x14ac:dyDescent="0.15">
      <c r="A30" s="773"/>
      <c r="B30" s="778"/>
      <c r="C30" s="779"/>
      <c r="D30" s="779"/>
      <c r="E30" s="775"/>
      <c r="F30" s="780"/>
      <c r="G30" s="775"/>
      <c r="H30" s="780"/>
      <c r="I30" s="780"/>
      <c r="J30" s="780"/>
      <c r="K30" s="775"/>
      <c r="L30" s="775"/>
      <c r="M30" s="780"/>
      <c r="N30" s="780"/>
      <c r="O30" s="780"/>
      <c r="P30" s="780"/>
      <c r="Q30" s="780"/>
      <c r="R30" s="775"/>
      <c r="S30" s="775"/>
      <c r="T30" s="780"/>
      <c r="U30" s="780"/>
      <c r="V30" s="780"/>
      <c r="W30" s="780"/>
      <c r="X30" s="780"/>
      <c r="Y30" s="775"/>
      <c r="Z30" s="775"/>
      <c r="AA30" s="775"/>
      <c r="AB30" s="780"/>
      <c r="AC30" s="780"/>
      <c r="AD30" s="780"/>
      <c r="AE30" s="780"/>
      <c r="AF30" s="775"/>
      <c r="AG30" s="775"/>
      <c r="AH30" s="780"/>
      <c r="AI30" s="780"/>
      <c r="AJ30" s="766"/>
      <c r="AK30" s="769"/>
      <c r="AL30" s="236"/>
      <c r="AM30" s="781"/>
      <c r="AN30" s="35"/>
      <c r="AO30" s="29"/>
    </row>
    <row r="31" spans="1:41" ht="15" hidden="1" customHeight="1" x14ac:dyDescent="0.15">
      <c r="A31" s="773">
        <v>6</v>
      </c>
      <c r="B31" s="782" t="s">
        <v>52</v>
      </c>
      <c r="C31" s="783"/>
      <c r="D31" s="783"/>
      <c r="E31" s="775"/>
      <c r="F31" s="784"/>
      <c r="G31" s="775"/>
      <c r="H31" s="784"/>
      <c r="I31" s="784"/>
      <c r="J31" s="784"/>
      <c r="K31" s="775"/>
      <c r="L31" s="775"/>
      <c r="M31" s="784"/>
      <c r="N31" s="784"/>
      <c r="O31" s="784"/>
      <c r="P31" s="784"/>
      <c r="Q31" s="784"/>
      <c r="R31" s="775"/>
      <c r="S31" s="775"/>
      <c r="T31" s="784"/>
      <c r="U31" s="784"/>
      <c r="V31" s="784"/>
      <c r="W31" s="784"/>
      <c r="X31" s="784"/>
      <c r="Y31" s="775"/>
      <c r="Z31" s="775"/>
      <c r="AA31" s="775"/>
      <c r="AB31" s="784"/>
      <c r="AC31" s="784"/>
      <c r="AD31" s="784"/>
      <c r="AE31" s="784"/>
      <c r="AF31" s="775"/>
      <c r="AG31" s="775"/>
      <c r="AH31" s="784"/>
      <c r="AI31" s="288"/>
      <c r="AJ31" s="766"/>
      <c r="AK31" s="769"/>
      <c r="AL31" s="236"/>
      <c r="AM31" s="781">
        <f>COUNTIF(E31:AG31,"休")</f>
        <v>0</v>
      </c>
      <c r="AN31" s="35"/>
      <c r="AO31" s="29"/>
    </row>
    <row r="32" spans="1:41" ht="15" hidden="1" customHeight="1" x14ac:dyDescent="0.15">
      <c r="A32" s="773"/>
      <c r="B32" s="782"/>
      <c r="C32" s="783"/>
      <c r="D32" s="783"/>
      <c r="E32" s="775"/>
      <c r="F32" s="784"/>
      <c r="G32" s="775"/>
      <c r="H32" s="784"/>
      <c r="I32" s="784"/>
      <c r="J32" s="784"/>
      <c r="K32" s="775"/>
      <c r="L32" s="775"/>
      <c r="M32" s="784"/>
      <c r="N32" s="784"/>
      <c r="O32" s="784"/>
      <c r="P32" s="784"/>
      <c r="Q32" s="784"/>
      <c r="R32" s="775"/>
      <c r="S32" s="775"/>
      <c r="T32" s="784"/>
      <c r="U32" s="784"/>
      <c r="V32" s="784"/>
      <c r="W32" s="784"/>
      <c r="X32" s="784"/>
      <c r="Y32" s="775"/>
      <c r="Z32" s="775"/>
      <c r="AA32" s="775"/>
      <c r="AB32" s="784"/>
      <c r="AC32" s="784"/>
      <c r="AD32" s="784"/>
      <c r="AE32" s="784"/>
      <c r="AF32" s="775"/>
      <c r="AG32" s="775"/>
      <c r="AH32" s="784"/>
      <c r="AI32" s="288"/>
      <c r="AJ32" s="766"/>
      <c r="AK32" s="769"/>
      <c r="AL32" s="236"/>
      <c r="AM32" s="781"/>
      <c r="AN32" s="35"/>
      <c r="AO32" s="29"/>
    </row>
    <row r="33" spans="1:41" ht="15" hidden="1" customHeight="1" x14ac:dyDescent="0.15">
      <c r="A33" s="773">
        <v>7</v>
      </c>
      <c r="B33" s="785" t="s">
        <v>53</v>
      </c>
      <c r="C33" s="786"/>
      <c r="D33" s="786"/>
      <c r="E33" s="789"/>
      <c r="F33" s="786"/>
      <c r="G33" s="789"/>
      <c r="H33" s="786"/>
      <c r="I33" s="786"/>
      <c r="J33" s="786"/>
      <c r="K33" s="789"/>
      <c r="L33" s="789"/>
      <c r="M33" s="786"/>
      <c r="N33" s="786"/>
      <c r="O33" s="786"/>
      <c r="P33" s="786"/>
      <c r="Q33" s="786"/>
      <c r="R33" s="789"/>
      <c r="S33" s="789"/>
      <c r="T33" s="786"/>
      <c r="U33" s="786"/>
      <c r="V33" s="786"/>
      <c r="W33" s="786"/>
      <c r="X33" s="786"/>
      <c r="Y33" s="789"/>
      <c r="Z33" s="789"/>
      <c r="AA33" s="789"/>
      <c r="AB33" s="786"/>
      <c r="AC33" s="786"/>
      <c r="AD33" s="786"/>
      <c r="AE33" s="786"/>
      <c r="AF33" s="789"/>
      <c r="AG33" s="789"/>
      <c r="AH33" s="786"/>
      <c r="AI33" s="286"/>
      <c r="AJ33" s="766"/>
      <c r="AK33" s="769"/>
      <c r="AL33" s="236"/>
      <c r="AM33" s="781">
        <f>COUNTIF(E33:AG33,"休")</f>
        <v>0</v>
      </c>
      <c r="AN33" s="35"/>
      <c r="AO33" s="29"/>
    </row>
    <row r="34" spans="1:41" ht="14.25" hidden="1" customHeight="1" thickBot="1" x14ac:dyDescent="0.2">
      <c r="A34" s="773"/>
      <c r="B34" s="787"/>
      <c r="C34" s="788"/>
      <c r="D34" s="788"/>
      <c r="E34" s="790"/>
      <c r="F34" s="788"/>
      <c r="G34" s="790"/>
      <c r="H34" s="788"/>
      <c r="I34" s="788"/>
      <c r="J34" s="788"/>
      <c r="K34" s="790"/>
      <c r="L34" s="790"/>
      <c r="M34" s="788"/>
      <c r="N34" s="788"/>
      <c r="O34" s="788"/>
      <c r="P34" s="788"/>
      <c r="Q34" s="788"/>
      <c r="R34" s="790"/>
      <c r="S34" s="790"/>
      <c r="T34" s="788"/>
      <c r="U34" s="788"/>
      <c r="V34" s="788"/>
      <c r="W34" s="788"/>
      <c r="X34" s="788"/>
      <c r="Y34" s="790"/>
      <c r="Z34" s="790"/>
      <c r="AA34" s="790"/>
      <c r="AB34" s="788"/>
      <c r="AC34" s="788"/>
      <c r="AD34" s="788"/>
      <c r="AE34" s="788"/>
      <c r="AF34" s="790"/>
      <c r="AG34" s="790"/>
      <c r="AH34" s="788"/>
      <c r="AI34" s="287"/>
      <c r="AJ34" s="767"/>
      <c r="AK34" s="770"/>
      <c r="AL34" s="237"/>
      <c r="AM34" s="793"/>
      <c r="AN34" s="35"/>
      <c r="AO34" s="29"/>
    </row>
    <row r="35" spans="1:41" s="2" customFormat="1" ht="15" customHeight="1" x14ac:dyDescent="0.15">
      <c r="A35" s="242"/>
      <c r="B35" s="89"/>
      <c r="C35" s="9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242"/>
    </row>
    <row r="36" spans="1:41" s="2" customFormat="1" ht="29.25" customHeight="1" x14ac:dyDescent="0.15">
      <c r="A36" s="242"/>
      <c r="B36" s="98" t="s">
        <v>116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</row>
    <row r="37" spans="1:41" s="2" customFormat="1" ht="29.25" hidden="1" customHeight="1" x14ac:dyDescent="0.15">
      <c r="A37" s="242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</row>
    <row r="38" spans="1:41" s="2" customFormat="1" ht="29.25" hidden="1" customHeight="1" x14ac:dyDescent="0.15">
      <c r="A38" s="242"/>
      <c r="B38" s="241" t="s">
        <v>54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2"/>
    </row>
    <row r="39" spans="1:41" s="2" customFormat="1" ht="29.25" hidden="1" customHeight="1" x14ac:dyDescent="0.15">
      <c r="A39" s="242"/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2"/>
    </row>
    <row r="40" spans="1:41" ht="25.5" hidden="1" customHeight="1" x14ac:dyDescent="0.15">
      <c r="B40" s="92"/>
      <c r="C40" s="93" t="s">
        <v>55</v>
      </c>
      <c r="D40" s="794" t="s">
        <v>56</v>
      </c>
      <c r="E40" s="794"/>
      <c r="F40" s="794"/>
      <c r="G40" s="794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215"/>
    </row>
    <row r="41" spans="1:41" s="2" customFormat="1" ht="25.5" x14ac:dyDescent="0.15">
      <c r="B41" s="94" t="s">
        <v>115</v>
      </c>
      <c r="C41" s="94"/>
      <c r="D41" s="95"/>
      <c r="E41" s="95"/>
      <c r="F41" s="95"/>
      <c r="G41" s="95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242"/>
    </row>
    <row r="42" spans="1:41" ht="25.5" customHeight="1" x14ac:dyDescent="0.15">
      <c r="B42" s="94" t="s">
        <v>57</v>
      </c>
      <c r="C42" s="93"/>
      <c r="D42" s="241"/>
      <c r="E42" s="241"/>
      <c r="F42" s="241"/>
      <c r="G42" s="241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 t="s">
        <v>58</v>
      </c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215"/>
    </row>
    <row r="43" spans="1:41" ht="25.5" customHeight="1" x14ac:dyDescent="0.15">
      <c r="B43" s="794" t="s">
        <v>59</v>
      </c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4"/>
      <c r="AE43" s="794"/>
      <c r="AF43" s="794"/>
      <c r="AG43" s="794"/>
      <c r="AH43" s="794"/>
      <c r="AI43" s="794"/>
      <c r="AJ43" s="794"/>
      <c r="AK43" s="794"/>
      <c r="AL43" s="794"/>
      <c r="AM43" s="794"/>
    </row>
    <row r="44" spans="1:41" ht="25.5" x14ac:dyDescent="0.15">
      <c r="B44" s="794" t="s">
        <v>60</v>
      </c>
      <c r="C44" s="794"/>
      <c r="D44" s="794"/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4"/>
    </row>
    <row r="45" spans="1:41" ht="26.25" customHeight="1" x14ac:dyDescent="0.15"/>
    <row r="46" spans="1:41" ht="5.65" customHeight="1" x14ac:dyDescent="0.15">
      <c r="P46" s="96"/>
    </row>
    <row r="46015" spans="1:40" s="2" customFormat="1" ht="5.65" customHeight="1" x14ac:dyDescent="0.15">
      <c r="A46015" s="1"/>
      <c r="B46015" s="1"/>
      <c r="C46015" s="1"/>
      <c r="D46015" s="1"/>
      <c r="U46015" s="791"/>
      <c r="V46015" s="792" t="e">
        <f>S$8-U46015</f>
        <v>#VALUE!</v>
      </c>
      <c r="AM46015" s="1"/>
      <c r="AN46015" s="1"/>
    </row>
    <row r="46016" spans="1:40" s="2" customFormat="1" ht="5.65" customHeight="1" x14ac:dyDescent="0.15">
      <c r="A46016" s="1"/>
      <c r="B46016" s="1"/>
      <c r="C46016" s="1"/>
      <c r="D46016" s="1"/>
      <c r="U46016" s="791"/>
      <c r="V46016" s="792"/>
      <c r="AM46016" s="1"/>
      <c r="AN46016" s="1"/>
    </row>
  </sheetData>
  <mergeCells count="312">
    <mergeCell ref="U46015:U46016"/>
    <mergeCell ref="V46015:V46016"/>
    <mergeCell ref="AH33:AH34"/>
    <mergeCell ref="AM33:AM34"/>
    <mergeCell ref="B39:Q39"/>
    <mergeCell ref="D40:G40"/>
    <mergeCell ref="B43:AM43"/>
    <mergeCell ref="B44:AM4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U33:U34"/>
    <mergeCell ref="J33:J34"/>
    <mergeCell ref="K33:K34"/>
    <mergeCell ref="L33:L34"/>
    <mergeCell ref="M33:M34"/>
    <mergeCell ref="N33:N34"/>
    <mergeCell ref="O33:O34"/>
    <mergeCell ref="AG31:AG32"/>
    <mergeCell ref="R31:R32"/>
    <mergeCell ref="S31:S32"/>
    <mergeCell ref="T31:T32"/>
    <mergeCell ref="AM31:AM32"/>
    <mergeCell ref="A33:A34"/>
    <mergeCell ref="B33:D34"/>
    <mergeCell ref="E33:E34"/>
    <mergeCell ref="F33:F34"/>
    <mergeCell ref="G33:G34"/>
    <mergeCell ref="H33:H34"/>
    <mergeCell ref="I33:I34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T33:T34"/>
    <mergeCell ref="I31:I32"/>
    <mergeCell ref="J31:J32"/>
    <mergeCell ref="K31:K32"/>
    <mergeCell ref="L31:L32"/>
    <mergeCell ref="M31:M32"/>
    <mergeCell ref="N31:N32"/>
    <mergeCell ref="AG29:AG30"/>
    <mergeCell ref="AH29:AH30"/>
    <mergeCell ref="AI29:AI30"/>
    <mergeCell ref="T29:T30"/>
    <mergeCell ref="I29:I30"/>
    <mergeCell ref="J29:J30"/>
    <mergeCell ref="K29:K30"/>
    <mergeCell ref="L29:L30"/>
    <mergeCell ref="M29:M30"/>
    <mergeCell ref="N29:N30"/>
    <mergeCell ref="AH31:AH32"/>
    <mergeCell ref="AM29:AM30"/>
    <mergeCell ref="A31:A32"/>
    <mergeCell ref="B31:D32"/>
    <mergeCell ref="E31:E32"/>
    <mergeCell ref="F31:F32"/>
    <mergeCell ref="G31:G32"/>
    <mergeCell ref="H31:H32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A29:A30"/>
    <mergeCell ref="B29:D30"/>
    <mergeCell ref="E29:E30"/>
    <mergeCell ref="F29:F30"/>
    <mergeCell ref="G29:G30"/>
    <mergeCell ref="H29:H30"/>
    <mergeCell ref="Y27:Y28"/>
    <mergeCell ref="Z27:Z28"/>
    <mergeCell ref="AA27:AA28"/>
    <mergeCell ref="M27:M28"/>
    <mergeCell ref="N27:N28"/>
    <mergeCell ref="AH25:AH26"/>
    <mergeCell ref="B27:D28"/>
    <mergeCell ref="E27:E28"/>
    <mergeCell ref="F27:F28"/>
    <mergeCell ref="G27:G28"/>
    <mergeCell ref="H27:H28"/>
    <mergeCell ref="I27:I28"/>
    <mergeCell ref="J27:J28"/>
    <mergeCell ref="K27:K28"/>
    <mergeCell ref="L27:L28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AE27:AE28"/>
    <mergeCell ref="AF27:AF28"/>
    <mergeCell ref="AG27:AG28"/>
    <mergeCell ref="AH27:AH28"/>
    <mergeCell ref="T25:T26"/>
    <mergeCell ref="U25:U26"/>
    <mergeCell ref="J25:J26"/>
    <mergeCell ref="K25:K26"/>
    <mergeCell ref="L25:L26"/>
    <mergeCell ref="M25:M26"/>
    <mergeCell ref="N25:N26"/>
    <mergeCell ref="O25:O26"/>
    <mergeCell ref="O27:O28"/>
    <mergeCell ref="P27:P28"/>
    <mergeCell ref="Q27:Q28"/>
    <mergeCell ref="R27:R28"/>
    <mergeCell ref="A23:A24"/>
    <mergeCell ref="B23:D24"/>
    <mergeCell ref="E23:E24"/>
    <mergeCell ref="F23:F24"/>
    <mergeCell ref="G23:G24"/>
    <mergeCell ref="H23:H24"/>
    <mergeCell ref="AE23:AE24"/>
    <mergeCell ref="AF23:AF24"/>
    <mergeCell ref="AG23:AG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B22:D22"/>
    <mergeCell ref="AJ22:AJ34"/>
    <mergeCell ref="AK22:AK34"/>
    <mergeCell ref="I23:I24"/>
    <mergeCell ref="J23:J24"/>
    <mergeCell ref="K23:K24"/>
    <mergeCell ref="L23:L24"/>
    <mergeCell ref="O23:O24"/>
    <mergeCell ref="P23:P24"/>
    <mergeCell ref="Q23:Q24"/>
    <mergeCell ref="R23:R24"/>
    <mergeCell ref="AH23:AH24"/>
    <mergeCell ref="B25:D26"/>
    <mergeCell ref="E25:E26"/>
    <mergeCell ref="F25:F26"/>
    <mergeCell ref="G25:G26"/>
    <mergeCell ref="H25:H26"/>
    <mergeCell ref="I25:I26"/>
    <mergeCell ref="Z25:Z26"/>
    <mergeCell ref="AA25:AA26"/>
    <mergeCell ref="P25:P26"/>
    <mergeCell ref="Q25:Q26"/>
    <mergeCell ref="R25:R26"/>
    <mergeCell ref="S25:S26"/>
    <mergeCell ref="B10:D11"/>
    <mergeCell ref="AJ10:AJ11"/>
    <mergeCell ref="AK10:AK11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I8:I9"/>
    <mergeCell ref="J8:J9"/>
    <mergeCell ref="K8:K9"/>
    <mergeCell ref="R8:R9"/>
    <mergeCell ref="S8:S9"/>
    <mergeCell ref="T8:T9"/>
    <mergeCell ref="V6:V7"/>
    <mergeCell ref="W6:W7"/>
    <mergeCell ref="X6:X7"/>
    <mergeCell ref="Y6:Y7"/>
    <mergeCell ref="Z6:Z7"/>
    <mergeCell ref="AA6:AA7"/>
    <mergeCell ref="X8:X9"/>
    <mergeCell ref="Y8:Y9"/>
    <mergeCell ref="Z8:Z9"/>
    <mergeCell ref="AA8:AA9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K6:AK7"/>
    <mergeCell ref="AM6:AM7"/>
    <mergeCell ref="AP6:AS6"/>
    <mergeCell ref="AK8:AK9"/>
    <mergeCell ref="AM8:AM9"/>
    <mergeCell ref="AB6:AB7"/>
    <mergeCell ref="AC6:AC7"/>
    <mergeCell ref="AD6:AD7"/>
    <mergeCell ref="AE6:AE7"/>
    <mergeCell ref="AF6:AF7"/>
    <mergeCell ref="AG6:AG7"/>
    <mergeCell ref="AD8:AD9"/>
    <mergeCell ref="AE8:AE9"/>
    <mergeCell ref="AF8:AF9"/>
    <mergeCell ref="AG8:AG9"/>
    <mergeCell ref="AH8:AH9"/>
    <mergeCell ref="AI8:AI9"/>
    <mergeCell ref="AH6:AH7"/>
    <mergeCell ref="AI6:AI7"/>
    <mergeCell ref="AJ6:AJ9"/>
    <mergeCell ref="AB8:AB9"/>
    <mergeCell ref="AC8:AC9"/>
    <mergeCell ref="AG2:AG3"/>
    <mergeCell ref="AH2:AH3"/>
    <mergeCell ref="AI2:AI3"/>
    <mergeCell ref="B5:D5"/>
    <mergeCell ref="B6:D7"/>
    <mergeCell ref="E6:E7"/>
    <mergeCell ref="F6:F7"/>
    <mergeCell ref="G6:G7"/>
    <mergeCell ref="H6:H7"/>
    <mergeCell ref="I6:I7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2:A9"/>
    <mergeCell ref="B2:D4"/>
    <mergeCell ref="E2:E3"/>
    <mergeCell ref="F2:F3"/>
    <mergeCell ref="G2:G3"/>
    <mergeCell ref="H2:H3"/>
    <mergeCell ref="B8:B9"/>
    <mergeCell ref="C8:C9"/>
    <mergeCell ref="D8:D9"/>
    <mergeCell ref="E8:E9"/>
    <mergeCell ref="F8:F9"/>
    <mergeCell ref="G8:G9"/>
    <mergeCell ref="H8:H9"/>
  </mergeCells>
  <phoneticPr fontId="4"/>
  <pageMargins left="0.62992125984251968" right="0.2" top="0.98425196850393704" bottom="0" header="0.51181102362204722" footer="0.51181102362204722"/>
  <pageSetup paperSize="9" scale="47" firstPageNumber="429496319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FB49-1198-4CDC-B5EE-A7D69C6F89DD}">
  <sheetPr>
    <pageSetUpPr fitToPage="1"/>
  </sheetPr>
  <dimension ref="A1:AT46027"/>
  <sheetViews>
    <sheetView view="pageBreakPreview" topLeftCell="A5" zoomScale="55" zoomScaleNormal="40" zoomScaleSheetLayoutView="55" workbookViewId="0">
      <selection activeCell="A30" sqref="A30:A31"/>
    </sheetView>
  </sheetViews>
  <sheetFormatPr defaultRowHeight="5.65" customHeight="1" x14ac:dyDescent="0.15"/>
  <cols>
    <col min="1" max="1" width="3.125" style="1" customWidth="1"/>
    <col min="2" max="2" width="18.125" style="1" customWidth="1"/>
    <col min="3" max="3" width="6.75" style="1" customWidth="1"/>
    <col min="4" max="4" width="2.5" style="1" customWidth="1"/>
    <col min="5" max="5" width="6.5" style="1" customWidth="1"/>
    <col min="6" max="17" width="8.625" style="2" customWidth="1"/>
    <col min="18" max="18" width="9.625" style="2" customWidth="1"/>
    <col min="19" max="36" width="8.625" style="2" customWidth="1"/>
    <col min="37" max="38" width="6.75" style="2" customWidth="1"/>
    <col min="39" max="39" width="6.75" style="2" hidden="1" customWidth="1"/>
    <col min="40" max="40" width="6.625" style="1" hidden="1" customWidth="1"/>
    <col min="41" max="41" width="4" style="1" hidden="1" customWidth="1"/>
    <col min="42" max="42" width="24" style="1" customWidth="1"/>
    <col min="43" max="256" width="9" style="1"/>
    <col min="257" max="257" width="3.125" style="1" customWidth="1"/>
    <col min="258" max="258" width="18.125" style="1" customWidth="1"/>
    <col min="259" max="259" width="6.75" style="1" customWidth="1"/>
    <col min="260" max="260" width="2.5" style="1" customWidth="1"/>
    <col min="261" max="261" width="6.5" style="1" customWidth="1"/>
    <col min="262" max="273" width="8.625" style="1" customWidth="1"/>
    <col min="274" max="274" width="9.625" style="1" customWidth="1"/>
    <col min="275" max="292" width="8.625" style="1" customWidth="1"/>
    <col min="293" max="294" width="6.75" style="1" customWidth="1"/>
    <col min="295" max="297" width="0" style="1" hidden="1" customWidth="1"/>
    <col min="298" max="512" width="9" style="1"/>
    <col min="513" max="513" width="3.125" style="1" customWidth="1"/>
    <col min="514" max="514" width="18.125" style="1" customWidth="1"/>
    <col min="515" max="515" width="6.75" style="1" customWidth="1"/>
    <col min="516" max="516" width="2.5" style="1" customWidth="1"/>
    <col min="517" max="517" width="6.5" style="1" customWidth="1"/>
    <col min="518" max="529" width="8.625" style="1" customWidth="1"/>
    <col min="530" max="530" width="9.625" style="1" customWidth="1"/>
    <col min="531" max="548" width="8.625" style="1" customWidth="1"/>
    <col min="549" max="550" width="6.75" style="1" customWidth="1"/>
    <col min="551" max="553" width="0" style="1" hidden="1" customWidth="1"/>
    <col min="554" max="768" width="9" style="1"/>
    <col min="769" max="769" width="3.125" style="1" customWidth="1"/>
    <col min="770" max="770" width="18.125" style="1" customWidth="1"/>
    <col min="771" max="771" width="6.75" style="1" customWidth="1"/>
    <col min="772" max="772" width="2.5" style="1" customWidth="1"/>
    <col min="773" max="773" width="6.5" style="1" customWidth="1"/>
    <col min="774" max="785" width="8.625" style="1" customWidth="1"/>
    <col min="786" max="786" width="9.625" style="1" customWidth="1"/>
    <col min="787" max="804" width="8.625" style="1" customWidth="1"/>
    <col min="805" max="806" width="6.75" style="1" customWidth="1"/>
    <col min="807" max="809" width="0" style="1" hidden="1" customWidth="1"/>
    <col min="810" max="1024" width="9" style="1"/>
    <col min="1025" max="1025" width="3.125" style="1" customWidth="1"/>
    <col min="1026" max="1026" width="18.125" style="1" customWidth="1"/>
    <col min="1027" max="1027" width="6.75" style="1" customWidth="1"/>
    <col min="1028" max="1028" width="2.5" style="1" customWidth="1"/>
    <col min="1029" max="1029" width="6.5" style="1" customWidth="1"/>
    <col min="1030" max="1041" width="8.625" style="1" customWidth="1"/>
    <col min="1042" max="1042" width="9.625" style="1" customWidth="1"/>
    <col min="1043" max="1060" width="8.625" style="1" customWidth="1"/>
    <col min="1061" max="1062" width="6.75" style="1" customWidth="1"/>
    <col min="1063" max="1065" width="0" style="1" hidden="1" customWidth="1"/>
    <col min="1066" max="1280" width="9" style="1"/>
    <col min="1281" max="1281" width="3.125" style="1" customWidth="1"/>
    <col min="1282" max="1282" width="18.125" style="1" customWidth="1"/>
    <col min="1283" max="1283" width="6.75" style="1" customWidth="1"/>
    <col min="1284" max="1284" width="2.5" style="1" customWidth="1"/>
    <col min="1285" max="1285" width="6.5" style="1" customWidth="1"/>
    <col min="1286" max="1297" width="8.625" style="1" customWidth="1"/>
    <col min="1298" max="1298" width="9.625" style="1" customWidth="1"/>
    <col min="1299" max="1316" width="8.625" style="1" customWidth="1"/>
    <col min="1317" max="1318" width="6.75" style="1" customWidth="1"/>
    <col min="1319" max="1321" width="0" style="1" hidden="1" customWidth="1"/>
    <col min="1322" max="1536" width="9" style="1"/>
    <col min="1537" max="1537" width="3.125" style="1" customWidth="1"/>
    <col min="1538" max="1538" width="18.125" style="1" customWidth="1"/>
    <col min="1539" max="1539" width="6.75" style="1" customWidth="1"/>
    <col min="1540" max="1540" width="2.5" style="1" customWidth="1"/>
    <col min="1541" max="1541" width="6.5" style="1" customWidth="1"/>
    <col min="1542" max="1553" width="8.625" style="1" customWidth="1"/>
    <col min="1554" max="1554" width="9.625" style="1" customWidth="1"/>
    <col min="1555" max="1572" width="8.625" style="1" customWidth="1"/>
    <col min="1573" max="1574" width="6.75" style="1" customWidth="1"/>
    <col min="1575" max="1577" width="0" style="1" hidden="1" customWidth="1"/>
    <col min="1578" max="1792" width="9" style="1"/>
    <col min="1793" max="1793" width="3.125" style="1" customWidth="1"/>
    <col min="1794" max="1794" width="18.125" style="1" customWidth="1"/>
    <col min="1795" max="1795" width="6.75" style="1" customWidth="1"/>
    <col min="1796" max="1796" width="2.5" style="1" customWidth="1"/>
    <col min="1797" max="1797" width="6.5" style="1" customWidth="1"/>
    <col min="1798" max="1809" width="8.625" style="1" customWidth="1"/>
    <col min="1810" max="1810" width="9.625" style="1" customWidth="1"/>
    <col min="1811" max="1828" width="8.625" style="1" customWidth="1"/>
    <col min="1829" max="1830" width="6.75" style="1" customWidth="1"/>
    <col min="1831" max="1833" width="0" style="1" hidden="1" customWidth="1"/>
    <col min="1834" max="2048" width="9" style="1"/>
    <col min="2049" max="2049" width="3.125" style="1" customWidth="1"/>
    <col min="2050" max="2050" width="18.125" style="1" customWidth="1"/>
    <col min="2051" max="2051" width="6.75" style="1" customWidth="1"/>
    <col min="2052" max="2052" width="2.5" style="1" customWidth="1"/>
    <col min="2053" max="2053" width="6.5" style="1" customWidth="1"/>
    <col min="2054" max="2065" width="8.625" style="1" customWidth="1"/>
    <col min="2066" max="2066" width="9.625" style="1" customWidth="1"/>
    <col min="2067" max="2084" width="8.625" style="1" customWidth="1"/>
    <col min="2085" max="2086" width="6.75" style="1" customWidth="1"/>
    <col min="2087" max="2089" width="0" style="1" hidden="1" customWidth="1"/>
    <col min="2090" max="2304" width="9" style="1"/>
    <col min="2305" max="2305" width="3.125" style="1" customWidth="1"/>
    <col min="2306" max="2306" width="18.125" style="1" customWidth="1"/>
    <col min="2307" max="2307" width="6.75" style="1" customWidth="1"/>
    <col min="2308" max="2308" width="2.5" style="1" customWidth="1"/>
    <col min="2309" max="2309" width="6.5" style="1" customWidth="1"/>
    <col min="2310" max="2321" width="8.625" style="1" customWidth="1"/>
    <col min="2322" max="2322" width="9.625" style="1" customWidth="1"/>
    <col min="2323" max="2340" width="8.625" style="1" customWidth="1"/>
    <col min="2341" max="2342" width="6.75" style="1" customWidth="1"/>
    <col min="2343" max="2345" width="0" style="1" hidden="1" customWidth="1"/>
    <col min="2346" max="2560" width="9" style="1"/>
    <col min="2561" max="2561" width="3.125" style="1" customWidth="1"/>
    <col min="2562" max="2562" width="18.125" style="1" customWidth="1"/>
    <col min="2563" max="2563" width="6.75" style="1" customWidth="1"/>
    <col min="2564" max="2564" width="2.5" style="1" customWidth="1"/>
    <col min="2565" max="2565" width="6.5" style="1" customWidth="1"/>
    <col min="2566" max="2577" width="8.625" style="1" customWidth="1"/>
    <col min="2578" max="2578" width="9.625" style="1" customWidth="1"/>
    <col min="2579" max="2596" width="8.625" style="1" customWidth="1"/>
    <col min="2597" max="2598" width="6.75" style="1" customWidth="1"/>
    <col min="2599" max="2601" width="0" style="1" hidden="1" customWidth="1"/>
    <col min="2602" max="2816" width="9" style="1"/>
    <col min="2817" max="2817" width="3.125" style="1" customWidth="1"/>
    <col min="2818" max="2818" width="18.125" style="1" customWidth="1"/>
    <col min="2819" max="2819" width="6.75" style="1" customWidth="1"/>
    <col min="2820" max="2820" width="2.5" style="1" customWidth="1"/>
    <col min="2821" max="2821" width="6.5" style="1" customWidth="1"/>
    <col min="2822" max="2833" width="8.625" style="1" customWidth="1"/>
    <col min="2834" max="2834" width="9.625" style="1" customWidth="1"/>
    <col min="2835" max="2852" width="8.625" style="1" customWidth="1"/>
    <col min="2853" max="2854" width="6.75" style="1" customWidth="1"/>
    <col min="2855" max="2857" width="0" style="1" hidden="1" customWidth="1"/>
    <col min="2858" max="3072" width="9" style="1"/>
    <col min="3073" max="3073" width="3.125" style="1" customWidth="1"/>
    <col min="3074" max="3074" width="18.125" style="1" customWidth="1"/>
    <col min="3075" max="3075" width="6.75" style="1" customWidth="1"/>
    <col min="3076" max="3076" width="2.5" style="1" customWidth="1"/>
    <col min="3077" max="3077" width="6.5" style="1" customWidth="1"/>
    <col min="3078" max="3089" width="8.625" style="1" customWidth="1"/>
    <col min="3090" max="3090" width="9.625" style="1" customWidth="1"/>
    <col min="3091" max="3108" width="8.625" style="1" customWidth="1"/>
    <col min="3109" max="3110" width="6.75" style="1" customWidth="1"/>
    <col min="3111" max="3113" width="0" style="1" hidden="1" customWidth="1"/>
    <col min="3114" max="3328" width="9" style="1"/>
    <col min="3329" max="3329" width="3.125" style="1" customWidth="1"/>
    <col min="3330" max="3330" width="18.125" style="1" customWidth="1"/>
    <col min="3331" max="3331" width="6.75" style="1" customWidth="1"/>
    <col min="3332" max="3332" width="2.5" style="1" customWidth="1"/>
    <col min="3333" max="3333" width="6.5" style="1" customWidth="1"/>
    <col min="3334" max="3345" width="8.625" style="1" customWidth="1"/>
    <col min="3346" max="3346" width="9.625" style="1" customWidth="1"/>
    <col min="3347" max="3364" width="8.625" style="1" customWidth="1"/>
    <col min="3365" max="3366" width="6.75" style="1" customWidth="1"/>
    <col min="3367" max="3369" width="0" style="1" hidden="1" customWidth="1"/>
    <col min="3370" max="3584" width="9" style="1"/>
    <col min="3585" max="3585" width="3.125" style="1" customWidth="1"/>
    <col min="3586" max="3586" width="18.125" style="1" customWidth="1"/>
    <col min="3587" max="3587" width="6.75" style="1" customWidth="1"/>
    <col min="3588" max="3588" width="2.5" style="1" customWidth="1"/>
    <col min="3589" max="3589" width="6.5" style="1" customWidth="1"/>
    <col min="3590" max="3601" width="8.625" style="1" customWidth="1"/>
    <col min="3602" max="3602" width="9.625" style="1" customWidth="1"/>
    <col min="3603" max="3620" width="8.625" style="1" customWidth="1"/>
    <col min="3621" max="3622" width="6.75" style="1" customWidth="1"/>
    <col min="3623" max="3625" width="0" style="1" hidden="1" customWidth="1"/>
    <col min="3626" max="3840" width="9" style="1"/>
    <col min="3841" max="3841" width="3.125" style="1" customWidth="1"/>
    <col min="3842" max="3842" width="18.125" style="1" customWidth="1"/>
    <col min="3843" max="3843" width="6.75" style="1" customWidth="1"/>
    <col min="3844" max="3844" width="2.5" style="1" customWidth="1"/>
    <col min="3845" max="3845" width="6.5" style="1" customWidth="1"/>
    <col min="3846" max="3857" width="8.625" style="1" customWidth="1"/>
    <col min="3858" max="3858" width="9.625" style="1" customWidth="1"/>
    <col min="3859" max="3876" width="8.625" style="1" customWidth="1"/>
    <col min="3877" max="3878" width="6.75" style="1" customWidth="1"/>
    <col min="3879" max="3881" width="0" style="1" hidden="1" customWidth="1"/>
    <col min="3882" max="4096" width="9" style="1"/>
    <col min="4097" max="4097" width="3.125" style="1" customWidth="1"/>
    <col min="4098" max="4098" width="18.125" style="1" customWidth="1"/>
    <col min="4099" max="4099" width="6.75" style="1" customWidth="1"/>
    <col min="4100" max="4100" width="2.5" style="1" customWidth="1"/>
    <col min="4101" max="4101" width="6.5" style="1" customWidth="1"/>
    <col min="4102" max="4113" width="8.625" style="1" customWidth="1"/>
    <col min="4114" max="4114" width="9.625" style="1" customWidth="1"/>
    <col min="4115" max="4132" width="8.625" style="1" customWidth="1"/>
    <col min="4133" max="4134" width="6.75" style="1" customWidth="1"/>
    <col min="4135" max="4137" width="0" style="1" hidden="1" customWidth="1"/>
    <col min="4138" max="4352" width="9" style="1"/>
    <col min="4353" max="4353" width="3.125" style="1" customWidth="1"/>
    <col min="4354" max="4354" width="18.125" style="1" customWidth="1"/>
    <col min="4355" max="4355" width="6.75" style="1" customWidth="1"/>
    <col min="4356" max="4356" width="2.5" style="1" customWidth="1"/>
    <col min="4357" max="4357" width="6.5" style="1" customWidth="1"/>
    <col min="4358" max="4369" width="8.625" style="1" customWidth="1"/>
    <col min="4370" max="4370" width="9.625" style="1" customWidth="1"/>
    <col min="4371" max="4388" width="8.625" style="1" customWidth="1"/>
    <col min="4389" max="4390" width="6.75" style="1" customWidth="1"/>
    <col min="4391" max="4393" width="0" style="1" hidden="1" customWidth="1"/>
    <col min="4394" max="4608" width="9" style="1"/>
    <col min="4609" max="4609" width="3.125" style="1" customWidth="1"/>
    <col min="4610" max="4610" width="18.125" style="1" customWidth="1"/>
    <col min="4611" max="4611" width="6.75" style="1" customWidth="1"/>
    <col min="4612" max="4612" width="2.5" style="1" customWidth="1"/>
    <col min="4613" max="4613" width="6.5" style="1" customWidth="1"/>
    <col min="4614" max="4625" width="8.625" style="1" customWidth="1"/>
    <col min="4626" max="4626" width="9.625" style="1" customWidth="1"/>
    <col min="4627" max="4644" width="8.625" style="1" customWidth="1"/>
    <col min="4645" max="4646" width="6.75" style="1" customWidth="1"/>
    <col min="4647" max="4649" width="0" style="1" hidden="1" customWidth="1"/>
    <col min="4650" max="4864" width="9" style="1"/>
    <col min="4865" max="4865" width="3.125" style="1" customWidth="1"/>
    <col min="4866" max="4866" width="18.125" style="1" customWidth="1"/>
    <col min="4867" max="4867" width="6.75" style="1" customWidth="1"/>
    <col min="4868" max="4868" width="2.5" style="1" customWidth="1"/>
    <col min="4869" max="4869" width="6.5" style="1" customWidth="1"/>
    <col min="4870" max="4881" width="8.625" style="1" customWidth="1"/>
    <col min="4882" max="4882" width="9.625" style="1" customWidth="1"/>
    <col min="4883" max="4900" width="8.625" style="1" customWidth="1"/>
    <col min="4901" max="4902" width="6.75" style="1" customWidth="1"/>
    <col min="4903" max="4905" width="0" style="1" hidden="1" customWidth="1"/>
    <col min="4906" max="5120" width="9" style="1"/>
    <col min="5121" max="5121" width="3.125" style="1" customWidth="1"/>
    <col min="5122" max="5122" width="18.125" style="1" customWidth="1"/>
    <col min="5123" max="5123" width="6.75" style="1" customWidth="1"/>
    <col min="5124" max="5124" width="2.5" style="1" customWidth="1"/>
    <col min="5125" max="5125" width="6.5" style="1" customWidth="1"/>
    <col min="5126" max="5137" width="8.625" style="1" customWidth="1"/>
    <col min="5138" max="5138" width="9.625" style="1" customWidth="1"/>
    <col min="5139" max="5156" width="8.625" style="1" customWidth="1"/>
    <col min="5157" max="5158" width="6.75" style="1" customWidth="1"/>
    <col min="5159" max="5161" width="0" style="1" hidden="1" customWidth="1"/>
    <col min="5162" max="5376" width="9" style="1"/>
    <col min="5377" max="5377" width="3.125" style="1" customWidth="1"/>
    <col min="5378" max="5378" width="18.125" style="1" customWidth="1"/>
    <col min="5379" max="5379" width="6.75" style="1" customWidth="1"/>
    <col min="5380" max="5380" width="2.5" style="1" customWidth="1"/>
    <col min="5381" max="5381" width="6.5" style="1" customWidth="1"/>
    <col min="5382" max="5393" width="8.625" style="1" customWidth="1"/>
    <col min="5394" max="5394" width="9.625" style="1" customWidth="1"/>
    <col min="5395" max="5412" width="8.625" style="1" customWidth="1"/>
    <col min="5413" max="5414" width="6.75" style="1" customWidth="1"/>
    <col min="5415" max="5417" width="0" style="1" hidden="1" customWidth="1"/>
    <col min="5418" max="5632" width="9" style="1"/>
    <col min="5633" max="5633" width="3.125" style="1" customWidth="1"/>
    <col min="5634" max="5634" width="18.125" style="1" customWidth="1"/>
    <col min="5635" max="5635" width="6.75" style="1" customWidth="1"/>
    <col min="5636" max="5636" width="2.5" style="1" customWidth="1"/>
    <col min="5637" max="5637" width="6.5" style="1" customWidth="1"/>
    <col min="5638" max="5649" width="8.625" style="1" customWidth="1"/>
    <col min="5650" max="5650" width="9.625" style="1" customWidth="1"/>
    <col min="5651" max="5668" width="8.625" style="1" customWidth="1"/>
    <col min="5669" max="5670" width="6.75" style="1" customWidth="1"/>
    <col min="5671" max="5673" width="0" style="1" hidden="1" customWidth="1"/>
    <col min="5674" max="5888" width="9" style="1"/>
    <col min="5889" max="5889" width="3.125" style="1" customWidth="1"/>
    <col min="5890" max="5890" width="18.125" style="1" customWidth="1"/>
    <col min="5891" max="5891" width="6.75" style="1" customWidth="1"/>
    <col min="5892" max="5892" width="2.5" style="1" customWidth="1"/>
    <col min="5893" max="5893" width="6.5" style="1" customWidth="1"/>
    <col min="5894" max="5905" width="8.625" style="1" customWidth="1"/>
    <col min="5906" max="5906" width="9.625" style="1" customWidth="1"/>
    <col min="5907" max="5924" width="8.625" style="1" customWidth="1"/>
    <col min="5925" max="5926" width="6.75" style="1" customWidth="1"/>
    <col min="5927" max="5929" width="0" style="1" hidden="1" customWidth="1"/>
    <col min="5930" max="6144" width="9" style="1"/>
    <col min="6145" max="6145" width="3.125" style="1" customWidth="1"/>
    <col min="6146" max="6146" width="18.125" style="1" customWidth="1"/>
    <col min="6147" max="6147" width="6.75" style="1" customWidth="1"/>
    <col min="6148" max="6148" width="2.5" style="1" customWidth="1"/>
    <col min="6149" max="6149" width="6.5" style="1" customWidth="1"/>
    <col min="6150" max="6161" width="8.625" style="1" customWidth="1"/>
    <col min="6162" max="6162" width="9.625" style="1" customWidth="1"/>
    <col min="6163" max="6180" width="8.625" style="1" customWidth="1"/>
    <col min="6181" max="6182" width="6.75" style="1" customWidth="1"/>
    <col min="6183" max="6185" width="0" style="1" hidden="1" customWidth="1"/>
    <col min="6186" max="6400" width="9" style="1"/>
    <col min="6401" max="6401" width="3.125" style="1" customWidth="1"/>
    <col min="6402" max="6402" width="18.125" style="1" customWidth="1"/>
    <col min="6403" max="6403" width="6.75" style="1" customWidth="1"/>
    <col min="6404" max="6404" width="2.5" style="1" customWidth="1"/>
    <col min="6405" max="6405" width="6.5" style="1" customWidth="1"/>
    <col min="6406" max="6417" width="8.625" style="1" customWidth="1"/>
    <col min="6418" max="6418" width="9.625" style="1" customWidth="1"/>
    <col min="6419" max="6436" width="8.625" style="1" customWidth="1"/>
    <col min="6437" max="6438" width="6.75" style="1" customWidth="1"/>
    <col min="6439" max="6441" width="0" style="1" hidden="1" customWidth="1"/>
    <col min="6442" max="6656" width="9" style="1"/>
    <col min="6657" max="6657" width="3.125" style="1" customWidth="1"/>
    <col min="6658" max="6658" width="18.125" style="1" customWidth="1"/>
    <col min="6659" max="6659" width="6.75" style="1" customWidth="1"/>
    <col min="6660" max="6660" width="2.5" style="1" customWidth="1"/>
    <col min="6661" max="6661" width="6.5" style="1" customWidth="1"/>
    <col min="6662" max="6673" width="8.625" style="1" customWidth="1"/>
    <col min="6674" max="6674" width="9.625" style="1" customWidth="1"/>
    <col min="6675" max="6692" width="8.625" style="1" customWidth="1"/>
    <col min="6693" max="6694" width="6.75" style="1" customWidth="1"/>
    <col min="6695" max="6697" width="0" style="1" hidden="1" customWidth="1"/>
    <col min="6698" max="6912" width="9" style="1"/>
    <col min="6913" max="6913" width="3.125" style="1" customWidth="1"/>
    <col min="6914" max="6914" width="18.125" style="1" customWidth="1"/>
    <col min="6915" max="6915" width="6.75" style="1" customWidth="1"/>
    <col min="6916" max="6916" width="2.5" style="1" customWidth="1"/>
    <col min="6917" max="6917" width="6.5" style="1" customWidth="1"/>
    <col min="6918" max="6929" width="8.625" style="1" customWidth="1"/>
    <col min="6930" max="6930" width="9.625" style="1" customWidth="1"/>
    <col min="6931" max="6948" width="8.625" style="1" customWidth="1"/>
    <col min="6949" max="6950" width="6.75" style="1" customWidth="1"/>
    <col min="6951" max="6953" width="0" style="1" hidden="1" customWidth="1"/>
    <col min="6954" max="7168" width="9" style="1"/>
    <col min="7169" max="7169" width="3.125" style="1" customWidth="1"/>
    <col min="7170" max="7170" width="18.125" style="1" customWidth="1"/>
    <col min="7171" max="7171" width="6.75" style="1" customWidth="1"/>
    <col min="7172" max="7172" width="2.5" style="1" customWidth="1"/>
    <col min="7173" max="7173" width="6.5" style="1" customWidth="1"/>
    <col min="7174" max="7185" width="8.625" style="1" customWidth="1"/>
    <col min="7186" max="7186" width="9.625" style="1" customWidth="1"/>
    <col min="7187" max="7204" width="8.625" style="1" customWidth="1"/>
    <col min="7205" max="7206" width="6.75" style="1" customWidth="1"/>
    <col min="7207" max="7209" width="0" style="1" hidden="1" customWidth="1"/>
    <col min="7210" max="7424" width="9" style="1"/>
    <col min="7425" max="7425" width="3.125" style="1" customWidth="1"/>
    <col min="7426" max="7426" width="18.125" style="1" customWidth="1"/>
    <col min="7427" max="7427" width="6.75" style="1" customWidth="1"/>
    <col min="7428" max="7428" width="2.5" style="1" customWidth="1"/>
    <col min="7429" max="7429" width="6.5" style="1" customWidth="1"/>
    <col min="7430" max="7441" width="8.625" style="1" customWidth="1"/>
    <col min="7442" max="7442" width="9.625" style="1" customWidth="1"/>
    <col min="7443" max="7460" width="8.625" style="1" customWidth="1"/>
    <col min="7461" max="7462" width="6.75" style="1" customWidth="1"/>
    <col min="7463" max="7465" width="0" style="1" hidden="1" customWidth="1"/>
    <col min="7466" max="7680" width="9" style="1"/>
    <col min="7681" max="7681" width="3.125" style="1" customWidth="1"/>
    <col min="7682" max="7682" width="18.125" style="1" customWidth="1"/>
    <col min="7683" max="7683" width="6.75" style="1" customWidth="1"/>
    <col min="7684" max="7684" width="2.5" style="1" customWidth="1"/>
    <col min="7685" max="7685" width="6.5" style="1" customWidth="1"/>
    <col min="7686" max="7697" width="8.625" style="1" customWidth="1"/>
    <col min="7698" max="7698" width="9.625" style="1" customWidth="1"/>
    <col min="7699" max="7716" width="8.625" style="1" customWidth="1"/>
    <col min="7717" max="7718" width="6.75" style="1" customWidth="1"/>
    <col min="7719" max="7721" width="0" style="1" hidden="1" customWidth="1"/>
    <col min="7722" max="7936" width="9" style="1"/>
    <col min="7937" max="7937" width="3.125" style="1" customWidth="1"/>
    <col min="7938" max="7938" width="18.125" style="1" customWidth="1"/>
    <col min="7939" max="7939" width="6.75" style="1" customWidth="1"/>
    <col min="7940" max="7940" width="2.5" style="1" customWidth="1"/>
    <col min="7941" max="7941" width="6.5" style="1" customWidth="1"/>
    <col min="7942" max="7953" width="8.625" style="1" customWidth="1"/>
    <col min="7954" max="7954" width="9.625" style="1" customWidth="1"/>
    <col min="7955" max="7972" width="8.625" style="1" customWidth="1"/>
    <col min="7973" max="7974" width="6.75" style="1" customWidth="1"/>
    <col min="7975" max="7977" width="0" style="1" hidden="1" customWidth="1"/>
    <col min="7978" max="8192" width="9" style="1"/>
    <col min="8193" max="8193" width="3.125" style="1" customWidth="1"/>
    <col min="8194" max="8194" width="18.125" style="1" customWidth="1"/>
    <col min="8195" max="8195" width="6.75" style="1" customWidth="1"/>
    <col min="8196" max="8196" width="2.5" style="1" customWidth="1"/>
    <col min="8197" max="8197" width="6.5" style="1" customWidth="1"/>
    <col min="8198" max="8209" width="8.625" style="1" customWidth="1"/>
    <col min="8210" max="8210" width="9.625" style="1" customWidth="1"/>
    <col min="8211" max="8228" width="8.625" style="1" customWidth="1"/>
    <col min="8229" max="8230" width="6.75" style="1" customWidth="1"/>
    <col min="8231" max="8233" width="0" style="1" hidden="1" customWidth="1"/>
    <col min="8234" max="8448" width="9" style="1"/>
    <col min="8449" max="8449" width="3.125" style="1" customWidth="1"/>
    <col min="8450" max="8450" width="18.125" style="1" customWidth="1"/>
    <col min="8451" max="8451" width="6.75" style="1" customWidth="1"/>
    <col min="8452" max="8452" width="2.5" style="1" customWidth="1"/>
    <col min="8453" max="8453" width="6.5" style="1" customWidth="1"/>
    <col min="8454" max="8465" width="8.625" style="1" customWidth="1"/>
    <col min="8466" max="8466" width="9.625" style="1" customWidth="1"/>
    <col min="8467" max="8484" width="8.625" style="1" customWidth="1"/>
    <col min="8485" max="8486" width="6.75" style="1" customWidth="1"/>
    <col min="8487" max="8489" width="0" style="1" hidden="1" customWidth="1"/>
    <col min="8490" max="8704" width="9" style="1"/>
    <col min="8705" max="8705" width="3.125" style="1" customWidth="1"/>
    <col min="8706" max="8706" width="18.125" style="1" customWidth="1"/>
    <col min="8707" max="8707" width="6.75" style="1" customWidth="1"/>
    <col min="8708" max="8708" width="2.5" style="1" customWidth="1"/>
    <col min="8709" max="8709" width="6.5" style="1" customWidth="1"/>
    <col min="8710" max="8721" width="8.625" style="1" customWidth="1"/>
    <col min="8722" max="8722" width="9.625" style="1" customWidth="1"/>
    <col min="8723" max="8740" width="8.625" style="1" customWidth="1"/>
    <col min="8741" max="8742" width="6.75" style="1" customWidth="1"/>
    <col min="8743" max="8745" width="0" style="1" hidden="1" customWidth="1"/>
    <col min="8746" max="8960" width="9" style="1"/>
    <col min="8961" max="8961" width="3.125" style="1" customWidth="1"/>
    <col min="8962" max="8962" width="18.125" style="1" customWidth="1"/>
    <col min="8963" max="8963" width="6.75" style="1" customWidth="1"/>
    <col min="8964" max="8964" width="2.5" style="1" customWidth="1"/>
    <col min="8965" max="8965" width="6.5" style="1" customWidth="1"/>
    <col min="8966" max="8977" width="8.625" style="1" customWidth="1"/>
    <col min="8978" max="8978" width="9.625" style="1" customWidth="1"/>
    <col min="8979" max="8996" width="8.625" style="1" customWidth="1"/>
    <col min="8997" max="8998" width="6.75" style="1" customWidth="1"/>
    <col min="8999" max="9001" width="0" style="1" hidden="1" customWidth="1"/>
    <col min="9002" max="9216" width="9" style="1"/>
    <col min="9217" max="9217" width="3.125" style="1" customWidth="1"/>
    <col min="9218" max="9218" width="18.125" style="1" customWidth="1"/>
    <col min="9219" max="9219" width="6.75" style="1" customWidth="1"/>
    <col min="9220" max="9220" width="2.5" style="1" customWidth="1"/>
    <col min="9221" max="9221" width="6.5" style="1" customWidth="1"/>
    <col min="9222" max="9233" width="8.625" style="1" customWidth="1"/>
    <col min="9234" max="9234" width="9.625" style="1" customWidth="1"/>
    <col min="9235" max="9252" width="8.625" style="1" customWidth="1"/>
    <col min="9253" max="9254" width="6.75" style="1" customWidth="1"/>
    <col min="9255" max="9257" width="0" style="1" hidden="1" customWidth="1"/>
    <col min="9258" max="9472" width="9" style="1"/>
    <col min="9473" max="9473" width="3.125" style="1" customWidth="1"/>
    <col min="9474" max="9474" width="18.125" style="1" customWidth="1"/>
    <col min="9475" max="9475" width="6.75" style="1" customWidth="1"/>
    <col min="9476" max="9476" width="2.5" style="1" customWidth="1"/>
    <col min="9477" max="9477" width="6.5" style="1" customWidth="1"/>
    <col min="9478" max="9489" width="8.625" style="1" customWidth="1"/>
    <col min="9490" max="9490" width="9.625" style="1" customWidth="1"/>
    <col min="9491" max="9508" width="8.625" style="1" customWidth="1"/>
    <col min="9509" max="9510" width="6.75" style="1" customWidth="1"/>
    <col min="9511" max="9513" width="0" style="1" hidden="1" customWidth="1"/>
    <col min="9514" max="9728" width="9" style="1"/>
    <col min="9729" max="9729" width="3.125" style="1" customWidth="1"/>
    <col min="9730" max="9730" width="18.125" style="1" customWidth="1"/>
    <col min="9731" max="9731" width="6.75" style="1" customWidth="1"/>
    <col min="9732" max="9732" width="2.5" style="1" customWidth="1"/>
    <col min="9733" max="9733" width="6.5" style="1" customWidth="1"/>
    <col min="9734" max="9745" width="8.625" style="1" customWidth="1"/>
    <col min="9746" max="9746" width="9.625" style="1" customWidth="1"/>
    <col min="9747" max="9764" width="8.625" style="1" customWidth="1"/>
    <col min="9765" max="9766" width="6.75" style="1" customWidth="1"/>
    <col min="9767" max="9769" width="0" style="1" hidden="1" customWidth="1"/>
    <col min="9770" max="9984" width="9" style="1"/>
    <col min="9985" max="9985" width="3.125" style="1" customWidth="1"/>
    <col min="9986" max="9986" width="18.125" style="1" customWidth="1"/>
    <col min="9987" max="9987" width="6.75" style="1" customWidth="1"/>
    <col min="9988" max="9988" width="2.5" style="1" customWidth="1"/>
    <col min="9989" max="9989" width="6.5" style="1" customWidth="1"/>
    <col min="9990" max="10001" width="8.625" style="1" customWidth="1"/>
    <col min="10002" max="10002" width="9.625" style="1" customWidth="1"/>
    <col min="10003" max="10020" width="8.625" style="1" customWidth="1"/>
    <col min="10021" max="10022" width="6.75" style="1" customWidth="1"/>
    <col min="10023" max="10025" width="0" style="1" hidden="1" customWidth="1"/>
    <col min="10026" max="10240" width="9" style="1"/>
    <col min="10241" max="10241" width="3.125" style="1" customWidth="1"/>
    <col min="10242" max="10242" width="18.125" style="1" customWidth="1"/>
    <col min="10243" max="10243" width="6.75" style="1" customWidth="1"/>
    <col min="10244" max="10244" width="2.5" style="1" customWidth="1"/>
    <col min="10245" max="10245" width="6.5" style="1" customWidth="1"/>
    <col min="10246" max="10257" width="8.625" style="1" customWidth="1"/>
    <col min="10258" max="10258" width="9.625" style="1" customWidth="1"/>
    <col min="10259" max="10276" width="8.625" style="1" customWidth="1"/>
    <col min="10277" max="10278" width="6.75" style="1" customWidth="1"/>
    <col min="10279" max="10281" width="0" style="1" hidden="1" customWidth="1"/>
    <col min="10282" max="10496" width="9" style="1"/>
    <col min="10497" max="10497" width="3.125" style="1" customWidth="1"/>
    <col min="10498" max="10498" width="18.125" style="1" customWidth="1"/>
    <col min="10499" max="10499" width="6.75" style="1" customWidth="1"/>
    <col min="10500" max="10500" width="2.5" style="1" customWidth="1"/>
    <col min="10501" max="10501" width="6.5" style="1" customWidth="1"/>
    <col min="10502" max="10513" width="8.625" style="1" customWidth="1"/>
    <col min="10514" max="10514" width="9.625" style="1" customWidth="1"/>
    <col min="10515" max="10532" width="8.625" style="1" customWidth="1"/>
    <col min="10533" max="10534" width="6.75" style="1" customWidth="1"/>
    <col min="10535" max="10537" width="0" style="1" hidden="1" customWidth="1"/>
    <col min="10538" max="10752" width="9" style="1"/>
    <col min="10753" max="10753" width="3.125" style="1" customWidth="1"/>
    <col min="10754" max="10754" width="18.125" style="1" customWidth="1"/>
    <col min="10755" max="10755" width="6.75" style="1" customWidth="1"/>
    <col min="10756" max="10756" width="2.5" style="1" customWidth="1"/>
    <col min="10757" max="10757" width="6.5" style="1" customWidth="1"/>
    <col min="10758" max="10769" width="8.625" style="1" customWidth="1"/>
    <col min="10770" max="10770" width="9.625" style="1" customWidth="1"/>
    <col min="10771" max="10788" width="8.625" style="1" customWidth="1"/>
    <col min="10789" max="10790" width="6.75" style="1" customWidth="1"/>
    <col min="10791" max="10793" width="0" style="1" hidden="1" customWidth="1"/>
    <col min="10794" max="11008" width="9" style="1"/>
    <col min="11009" max="11009" width="3.125" style="1" customWidth="1"/>
    <col min="11010" max="11010" width="18.125" style="1" customWidth="1"/>
    <col min="11011" max="11011" width="6.75" style="1" customWidth="1"/>
    <col min="11012" max="11012" width="2.5" style="1" customWidth="1"/>
    <col min="11013" max="11013" width="6.5" style="1" customWidth="1"/>
    <col min="11014" max="11025" width="8.625" style="1" customWidth="1"/>
    <col min="11026" max="11026" width="9.625" style="1" customWidth="1"/>
    <col min="11027" max="11044" width="8.625" style="1" customWidth="1"/>
    <col min="11045" max="11046" width="6.75" style="1" customWidth="1"/>
    <col min="11047" max="11049" width="0" style="1" hidden="1" customWidth="1"/>
    <col min="11050" max="11264" width="9" style="1"/>
    <col min="11265" max="11265" width="3.125" style="1" customWidth="1"/>
    <col min="11266" max="11266" width="18.125" style="1" customWidth="1"/>
    <col min="11267" max="11267" width="6.75" style="1" customWidth="1"/>
    <col min="11268" max="11268" width="2.5" style="1" customWidth="1"/>
    <col min="11269" max="11269" width="6.5" style="1" customWidth="1"/>
    <col min="11270" max="11281" width="8.625" style="1" customWidth="1"/>
    <col min="11282" max="11282" width="9.625" style="1" customWidth="1"/>
    <col min="11283" max="11300" width="8.625" style="1" customWidth="1"/>
    <col min="11301" max="11302" width="6.75" style="1" customWidth="1"/>
    <col min="11303" max="11305" width="0" style="1" hidden="1" customWidth="1"/>
    <col min="11306" max="11520" width="9" style="1"/>
    <col min="11521" max="11521" width="3.125" style="1" customWidth="1"/>
    <col min="11522" max="11522" width="18.125" style="1" customWidth="1"/>
    <col min="11523" max="11523" width="6.75" style="1" customWidth="1"/>
    <col min="11524" max="11524" width="2.5" style="1" customWidth="1"/>
    <col min="11525" max="11525" width="6.5" style="1" customWidth="1"/>
    <col min="11526" max="11537" width="8.625" style="1" customWidth="1"/>
    <col min="11538" max="11538" width="9.625" style="1" customWidth="1"/>
    <col min="11539" max="11556" width="8.625" style="1" customWidth="1"/>
    <col min="11557" max="11558" width="6.75" style="1" customWidth="1"/>
    <col min="11559" max="11561" width="0" style="1" hidden="1" customWidth="1"/>
    <col min="11562" max="11776" width="9" style="1"/>
    <col min="11777" max="11777" width="3.125" style="1" customWidth="1"/>
    <col min="11778" max="11778" width="18.125" style="1" customWidth="1"/>
    <col min="11779" max="11779" width="6.75" style="1" customWidth="1"/>
    <col min="11780" max="11780" width="2.5" style="1" customWidth="1"/>
    <col min="11781" max="11781" width="6.5" style="1" customWidth="1"/>
    <col min="11782" max="11793" width="8.625" style="1" customWidth="1"/>
    <col min="11794" max="11794" width="9.625" style="1" customWidth="1"/>
    <col min="11795" max="11812" width="8.625" style="1" customWidth="1"/>
    <col min="11813" max="11814" width="6.75" style="1" customWidth="1"/>
    <col min="11815" max="11817" width="0" style="1" hidden="1" customWidth="1"/>
    <col min="11818" max="12032" width="9" style="1"/>
    <col min="12033" max="12033" width="3.125" style="1" customWidth="1"/>
    <col min="12034" max="12034" width="18.125" style="1" customWidth="1"/>
    <col min="12035" max="12035" width="6.75" style="1" customWidth="1"/>
    <col min="12036" max="12036" width="2.5" style="1" customWidth="1"/>
    <col min="12037" max="12037" width="6.5" style="1" customWidth="1"/>
    <col min="12038" max="12049" width="8.625" style="1" customWidth="1"/>
    <col min="12050" max="12050" width="9.625" style="1" customWidth="1"/>
    <col min="12051" max="12068" width="8.625" style="1" customWidth="1"/>
    <col min="12069" max="12070" width="6.75" style="1" customWidth="1"/>
    <col min="12071" max="12073" width="0" style="1" hidden="1" customWidth="1"/>
    <col min="12074" max="12288" width="9" style="1"/>
    <col min="12289" max="12289" width="3.125" style="1" customWidth="1"/>
    <col min="12290" max="12290" width="18.125" style="1" customWidth="1"/>
    <col min="12291" max="12291" width="6.75" style="1" customWidth="1"/>
    <col min="12292" max="12292" width="2.5" style="1" customWidth="1"/>
    <col min="12293" max="12293" width="6.5" style="1" customWidth="1"/>
    <col min="12294" max="12305" width="8.625" style="1" customWidth="1"/>
    <col min="12306" max="12306" width="9.625" style="1" customWidth="1"/>
    <col min="12307" max="12324" width="8.625" style="1" customWidth="1"/>
    <col min="12325" max="12326" width="6.75" style="1" customWidth="1"/>
    <col min="12327" max="12329" width="0" style="1" hidden="1" customWidth="1"/>
    <col min="12330" max="12544" width="9" style="1"/>
    <col min="12545" max="12545" width="3.125" style="1" customWidth="1"/>
    <col min="12546" max="12546" width="18.125" style="1" customWidth="1"/>
    <col min="12547" max="12547" width="6.75" style="1" customWidth="1"/>
    <col min="12548" max="12548" width="2.5" style="1" customWidth="1"/>
    <col min="12549" max="12549" width="6.5" style="1" customWidth="1"/>
    <col min="12550" max="12561" width="8.625" style="1" customWidth="1"/>
    <col min="12562" max="12562" width="9.625" style="1" customWidth="1"/>
    <col min="12563" max="12580" width="8.625" style="1" customWidth="1"/>
    <col min="12581" max="12582" width="6.75" style="1" customWidth="1"/>
    <col min="12583" max="12585" width="0" style="1" hidden="1" customWidth="1"/>
    <col min="12586" max="12800" width="9" style="1"/>
    <col min="12801" max="12801" width="3.125" style="1" customWidth="1"/>
    <col min="12802" max="12802" width="18.125" style="1" customWidth="1"/>
    <col min="12803" max="12803" width="6.75" style="1" customWidth="1"/>
    <col min="12804" max="12804" width="2.5" style="1" customWidth="1"/>
    <col min="12805" max="12805" width="6.5" style="1" customWidth="1"/>
    <col min="12806" max="12817" width="8.625" style="1" customWidth="1"/>
    <col min="12818" max="12818" width="9.625" style="1" customWidth="1"/>
    <col min="12819" max="12836" width="8.625" style="1" customWidth="1"/>
    <col min="12837" max="12838" width="6.75" style="1" customWidth="1"/>
    <col min="12839" max="12841" width="0" style="1" hidden="1" customWidth="1"/>
    <col min="12842" max="13056" width="9" style="1"/>
    <col min="13057" max="13057" width="3.125" style="1" customWidth="1"/>
    <col min="13058" max="13058" width="18.125" style="1" customWidth="1"/>
    <col min="13059" max="13059" width="6.75" style="1" customWidth="1"/>
    <col min="13060" max="13060" width="2.5" style="1" customWidth="1"/>
    <col min="13061" max="13061" width="6.5" style="1" customWidth="1"/>
    <col min="13062" max="13073" width="8.625" style="1" customWidth="1"/>
    <col min="13074" max="13074" width="9.625" style="1" customWidth="1"/>
    <col min="13075" max="13092" width="8.625" style="1" customWidth="1"/>
    <col min="13093" max="13094" width="6.75" style="1" customWidth="1"/>
    <col min="13095" max="13097" width="0" style="1" hidden="1" customWidth="1"/>
    <col min="13098" max="13312" width="9" style="1"/>
    <col min="13313" max="13313" width="3.125" style="1" customWidth="1"/>
    <col min="13314" max="13314" width="18.125" style="1" customWidth="1"/>
    <col min="13315" max="13315" width="6.75" style="1" customWidth="1"/>
    <col min="13316" max="13316" width="2.5" style="1" customWidth="1"/>
    <col min="13317" max="13317" width="6.5" style="1" customWidth="1"/>
    <col min="13318" max="13329" width="8.625" style="1" customWidth="1"/>
    <col min="13330" max="13330" width="9.625" style="1" customWidth="1"/>
    <col min="13331" max="13348" width="8.625" style="1" customWidth="1"/>
    <col min="13349" max="13350" width="6.75" style="1" customWidth="1"/>
    <col min="13351" max="13353" width="0" style="1" hidden="1" customWidth="1"/>
    <col min="13354" max="13568" width="9" style="1"/>
    <col min="13569" max="13569" width="3.125" style="1" customWidth="1"/>
    <col min="13570" max="13570" width="18.125" style="1" customWidth="1"/>
    <col min="13571" max="13571" width="6.75" style="1" customWidth="1"/>
    <col min="13572" max="13572" width="2.5" style="1" customWidth="1"/>
    <col min="13573" max="13573" width="6.5" style="1" customWidth="1"/>
    <col min="13574" max="13585" width="8.625" style="1" customWidth="1"/>
    <col min="13586" max="13586" width="9.625" style="1" customWidth="1"/>
    <col min="13587" max="13604" width="8.625" style="1" customWidth="1"/>
    <col min="13605" max="13606" width="6.75" style="1" customWidth="1"/>
    <col min="13607" max="13609" width="0" style="1" hidden="1" customWidth="1"/>
    <col min="13610" max="13824" width="9" style="1"/>
    <col min="13825" max="13825" width="3.125" style="1" customWidth="1"/>
    <col min="13826" max="13826" width="18.125" style="1" customWidth="1"/>
    <col min="13827" max="13827" width="6.75" style="1" customWidth="1"/>
    <col min="13828" max="13828" width="2.5" style="1" customWidth="1"/>
    <col min="13829" max="13829" width="6.5" style="1" customWidth="1"/>
    <col min="13830" max="13841" width="8.625" style="1" customWidth="1"/>
    <col min="13842" max="13842" width="9.625" style="1" customWidth="1"/>
    <col min="13843" max="13860" width="8.625" style="1" customWidth="1"/>
    <col min="13861" max="13862" width="6.75" style="1" customWidth="1"/>
    <col min="13863" max="13865" width="0" style="1" hidden="1" customWidth="1"/>
    <col min="13866" max="14080" width="9" style="1"/>
    <col min="14081" max="14081" width="3.125" style="1" customWidth="1"/>
    <col min="14082" max="14082" width="18.125" style="1" customWidth="1"/>
    <col min="14083" max="14083" width="6.75" style="1" customWidth="1"/>
    <col min="14084" max="14084" width="2.5" style="1" customWidth="1"/>
    <col min="14085" max="14085" width="6.5" style="1" customWidth="1"/>
    <col min="14086" max="14097" width="8.625" style="1" customWidth="1"/>
    <col min="14098" max="14098" width="9.625" style="1" customWidth="1"/>
    <col min="14099" max="14116" width="8.625" style="1" customWidth="1"/>
    <col min="14117" max="14118" width="6.75" style="1" customWidth="1"/>
    <col min="14119" max="14121" width="0" style="1" hidden="1" customWidth="1"/>
    <col min="14122" max="14336" width="9" style="1"/>
    <col min="14337" max="14337" width="3.125" style="1" customWidth="1"/>
    <col min="14338" max="14338" width="18.125" style="1" customWidth="1"/>
    <col min="14339" max="14339" width="6.75" style="1" customWidth="1"/>
    <col min="14340" max="14340" width="2.5" style="1" customWidth="1"/>
    <col min="14341" max="14341" width="6.5" style="1" customWidth="1"/>
    <col min="14342" max="14353" width="8.625" style="1" customWidth="1"/>
    <col min="14354" max="14354" width="9.625" style="1" customWidth="1"/>
    <col min="14355" max="14372" width="8.625" style="1" customWidth="1"/>
    <col min="14373" max="14374" width="6.75" style="1" customWidth="1"/>
    <col min="14375" max="14377" width="0" style="1" hidden="1" customWidth="1"/>
    <col min="14378" max="14592" width="9" style="1"/>
    <col min="14593" max="14593" width="3.125" style="1" customWidth="1"/>
    <col min="14594" max="14594" width="18.125" style="1" customWidth="1"/>
    <col min="14595" max="14595" width="6.75" style="1" customWidth="1"/>
    <col min="14596" max="14596" width="2.5" style="1" customWidth="1"/>
    <col min="14597" max="14597" width="6.5" style="1" customWidth="1"/>
    <col min="14598" max="14609" width="8.625" style="1" customWidth="1"/>
    <col min="14610" max="14610" width="9.625" style="1" customWidth="1"/>
    <col min="14611" max="14628" width="8.625" style="1" customWidth="1"/>
    <col min="14629" max="14630" width="6.75" style="1" customWidth="1"/>
    <col min="14631" max="14633" width="0" style="1" hidden="1" customWidth="1"/>
    <col min="14634" max="14848" width="9" style="1"/>
    <col min="14849" max="14849" width="3.125" style="1" customWidth="1"/>
    <col min="14850" max="14850" width="18.125" style="1" customWidth="1"/>
    <col min="14851" max="14851" width="6.75" style="1" customWidth="1"/>
    <col min="14852" max="14852" width="2.5" style="1" customWidth="1"/>
    <col min="14853" max="14853" width="6.5" style="1" customWidth="1"/>
    <col min="14854" max="14865" width="8.625" style="1" customWidth="1"/>
    <col min="14866" max="14866" width="9.625" style="1" customWidth="1"/>
    <col min="14867" max="14884" width="8.625" style="1" customWidth="1"/>
    <col min="14885" max="14886" width="6.75" style="1" customWidth="1"/>
    <col min="14887" max="14889" width="0" style="1" hidden="1" customWidth="1"/>
    <col min="14890" max="15104" width="9" style="1"/>
    <col min="15105" max="15105" width="3.125" style="1" customWidth="1"/>
    <col min="15106" max="15106" width="18.125" style="1" customWidth="1"/>
    <col min="15107" max="15107" width="6.75" style="1" customWidth="1"/>
    <col min="15108" max="15108" width="2.5" style="1" customWidth="1"/>
    <col min="15109" max="15109" width="6.5" style="1" customWidth="1"/>
    <col min="15110" max="15121" width="8.625" style="1" customWidth="1"/>
    <col min="15122" max="15122" width="9.625" style="1" customWidth="1"/>
    <col min="15123" max="15140" width="8.625" style="1" customWidth="1"/>
    <col min="15141" max="15142" width="6.75" style="1" customWidth="1"/>
    <col min="15143" max="15145" width="0" style="1" hidden="1" customWidth="1"/>
    <col min="15146" max="15360" width="9" style="1"/>
    <col min="15361" max="15361" width="3.125" style="1" customWidth="1"/>
    <col min="15362" max="15362" width="18.125" style="1" customWidth="1"/>
    <col min="15363" max="15363" width="6.75" style="1" customWidth="1"/>
    <col min="15364" max="15364" width="2.5" style="1" customWidth="1"/>
    <col min="15365" max="15365" width="6.5" style="1" customWidth="1"/>
    <col min="15366" max="15377" width="8.625" style="1" customWidth="1"/>
    <col min="15378" max="15378" width="9.625" style="1" customWidth="1"/>
    <col min="15379" max="15396" width="8.625" style="1" customWidth="1"/>
    <col min="15397" max="15398" width="6.75" style="1" customWidth="1"/>
    <col min="15399" max="15401" width="0" style="1" hidden="1" customWidth="1"/>
    <col min="15402" max="15616" width="9" style="1"/>
    <col min="15617" max="15617" width="3.125" style="1" customWidth="1"/>
    <col min="15618" max="15618" width="18.125" style="1" customWidth="1"/>
    <col min="15619" max="15619" width="6.75" style="1" customWidth="1"/>
    <col min="15620" max="15620" width="2.5" style="1" customWidth="1"/>
    <col min="15621" max="15621" width="6.5" style="1" customWidth="1"/>
    <col min="15622" max="15633" width="8.625" style="1" customWidth="1"/>
    <col min="15634" max="15634" width="9.625" style="1" customWidth="1"/>
    <col min="15635" max="15652" width="8.625" style="1" customWidth="1"/>
    <col min="15653" max="15654" width="6.75" style="1" customWidth="1"/>
    <col min="15655" max="15657" width="0" style="1" hidden="1" customWidth="1"/>
    <col min="15658" max="15872" width="9" style="1"/>
    <col min="15873" max="15873" width="3.125" style="1" customWidth="1"/>
    <col min="15874" max="15874" width="18.125" style="1" customWidth="1"/>
    <col min="15875" max="15875" width="6.75" style="1" customWidth="1"/>
    <col min="15876" max="15876" width="2.5" style="1" customWidth="1"/>
    <col min="15877" max="15877" width="6.5" style="1" customWidth="1"/>
    <col min="15878" max="15889" width="8.625" style="1" customWidth="1"/>
    <col min="15890" max="15890" width="9.625" style="1" customWidth="1"/>
    <col min="15891" max="15908" width="8.625" style="1" customWidth="1"/>
    <col min="15909" max="15910" width="6.75" style="1" customWidth="1"/>
    <col min="15911" max="15913" width="0" style="1" hidden="1" customWidth="1"/>
    <col min="15914" max="16128" width="9" style="1"/>
    <col min="16129" max="16129" width="3.125" style="1" customWidth="1"/>
    <col min="16130" max="16130" width="18.125" style="1" customWidth="1"/>
    <col min="16131" max="16131" width="6.75" style="1" customWidth="1"/>
    <col min="16132" max="16132" width="2.5" style="1" customWidth="1"/>
    <col min="16133" max="16133" width="6.5" style="1" customWidth="1"/>
    <col min="16134" max="16145" width="8.625" style="1" customWidth="1"/>
    <col min="16146" max="16146" width="9.625" style="1" customWidth="1"/>
    <col min="16147" max="16164" width="8.625" style="1" customWidth="1"/>
    <col min="16165" max="16166" width="6.75" style="1" customWidth="1"/>
    <col min="16167" max="16169" width="0" style="1" hidden="1" customWidth="1"/>
    <col min="16170" max="16384" width="9" style="1"/>
  </cols>
  <sheetData>
    <row r="1" spans="1:46" ht="15.75" customHeight="1" thickBot="1" x14ac:dyDescent="0.2"/>
    <row r="2" spans="1:46" s="6" customFormat="1" ht="68.25" customHeight="1" x14ac:dyDescent="0.15">
      <c r="A2" s="1000"/>
      <c r="B2" s="1001" t="s">
        <v>76</v>
      </c>
      <c r="C2" s="1002"/>
      <c r="D2" s="1003"/>
      <c r="E2" s="1007" t="s">
        <v>1</v>
      </c>
      <c r="F2" s="973"/>
      <c r="G2" s="971"/>
      <c r="H2" s="981"/>
      <c r="I2" s="981"/>
      <c r="J2" s="998"/>
      <c r="K2" s="977"/>
      <c r="L2" s="977"/>
      <c r="M2" s="979" t="s">
        <v>75</v>
      </c>
      <c r="N2" s="981"/>
      <c r="O2" s="998"/>
      <c r="P2" s="981"/>
      <c r="Q2" s="981"/>
      <c r="R2" s="981"/>
      <c r="S2" s="981"/>
      <c r="T2" s="981"/>
      <c r="U2" s="981"/>
      <c r="V2" s="994"/>
      <c r="W2" s="981"/>
      <c r="X2" s="996"/>
      <c r="Y2" s="998"/>
      <c r="Z2" s="981"/>
      <c r="AA2" s="981"/>
      <c r="AB2" s="990"/>
      <c r="AC2" s="992"/>
      <c r="AD2" s="981"/>
      <c r="AE2" s="981"/>
      <c r="AF2" s="971"/>
      <c r="AG2" s="971"/>
      <c r="AH2" s="973" t="s">
        <v>3</v>
      </c>
      <c r="AI2" s="975" t="s">
        <v>3</v>
      </c>
      <c r="AJ2" s="983" t="s">
        <v>3</v>
      </c>
      <c r="AK2" s="3"/>
      <c r="AL2" s="4"/>
      <c r="AM2" s="5"/>
    </row>
    <row r="3" spans="1:46" ht="85.5" customHeight="1" thickBot="1" x14ac:dyDescent="0.2">
      <c r="A3" s="1000"/>
      <c r="B3" s="1004"/>
      <c r="C3" s="1005"/>
      <c r="D3" s="1006"/>
      <c r="E3" s="1008"/>
      <c r="F3" s="974"/>
      <c r="G3" s="972"/>
      <c r="H3" s="982"/>
      <c r="I3" s="982"/>
      <c r="J3" s="999"/>
      <c r="K3" s="978"/>
      <c r="L3" s="978"/>
      <c r="M3" s="980"/>
      <c r="N3" s="982"/>
      <c r="O3" s="999"/>
      <c r="P3" s="982"/>
      <c r="Q3" s="982"/>
      <c r="R3" s="982"/>
      <c r="S3" s="982"/>
      <c r="T3" s="982"/>
      <c r="U3" s="982"/>
      <c r="V3" s="995"/>
      <c r="W3" s="982"/>
      <c r="X3" s="997"/>
      <c r="Y3" s="999"/>
      <c r="Z3" s="982"/>
      <c r="AA3" s="982"/>
      <c r="AB3" s="991"/>
      <c r="AC3" s="993"/>
      <c r="AD3" s="982"/>
      <c r="AE3" s="982"/>
      <c r="AF3" s="972"/>
      <c r="AG3" s="972"/>
      <c r="AH3" s="974"/>
      <c r="AI3" s="976"/>
      <c r="AJ3" s="984"/>
      <c r="AK3" s="7"/>
      <c r="AL3" s="8"/>
      <c r="AM3" s="7"/>
    </row>
    <row r="4" spans="1:46" ht="172.5" customHeight="1" thickBot="1" x14ac:dyDescent="0.2">
      <c r="A4" s="1000"/>
      <c r="B4" s="1004"/>
      <c r="C4" s="1005"/>
      <c r="D4" s="1006"/>
      <c r="E4" s="9"/>
      <c r="F4" s="10"/>
      <c r="G4" s="11"/>
      <c r="H4" s="12"/>
      <c r="I4" s="11"/>
      <c r="J4" s="13"/>
      <c r="K4" s="12"/>
      <c r="L4" s="11"/>
      <c r="M4" s="12"/>
      <c r="N4" s="14"/>
      <c r="O4" s="10"/>
      <c r="P4" s="15"/>
      <c r="Q4" s="17"/>
      <c r="R4" s="12"/>
      <c r="S4" s="16"/>
      <c r="T4" s="10"/>
      <c r="U4" s="11"/>
      <c r="V4" s="10"/>
      <c r="W4" s="11"/>
      <c r="X4" s="17"/>
      <c r="Y4" s="10"/>
      <c r="Z4" s="11"/>
      <c r="AA4" s="10"/>
      <c r="AB4" s="11"/>
      <c r="AC4" s="10"/>
      <c r="AD4" s="11"/>
      <c r="AE4" s="16"/>
      <c r="AF4" s="10"/>
      <c r="AG4" s="18"/>
      <c r="AH4" s="10"/>
      <c r="AI4" s="19"/>
      <c r="AJ4" s="20"/>
      <c r="AK4" s="21"/>
      <c r="AL4" s="22"/>
      <c r="AM4" s="23"/>
      <c r="AT4" s="1" t="s">
        <v>7</v>
      </c>
    </row>
    <row r="5" spans="1:46" ht="30.75" customHeight="1" thickBot="1" x14ac:dyDescent="0.2">
      <c r="A5" s="1000"/>
      <c r="B5" s="985"/>
      <c r="C5" s="986"/>
      <c r="D5" s="986"/>
      <c r="E5" s="98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7"/>
      <c r="AM5" s="27"/>
      <c r="AN5" s="28"/>
      <c r="AO5" s="29"/>
      <c r="AP5" s="29"/>
    </row>
    <row r="6" spans="1:46" s="102" customFormat="1" ht="13.5" hidden="1" customHeight="1" x14ac:dyDescent="0.15">
      <c r="A6" s="1000"/>
      <c r="B6" s="988" t="s">
        <v>8</v>
      </c>
      <c r="C6" s="989"/>
      <c r="D6" s="989"/>
      <c r="E6" s="757"/>
      <c r="F6" s="30">
        <v>27</v>
      </c>
      <c r="G6" s="30">
        <v>40</v>
      </c>
      <c r="H6" s="30">
        <v>20</v>
      </c>
      <c r="I6" s="30">
        <v>5</v>
      </c>
      <c r="J6" s="30">
        <v>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1"/>
      <c r="AK6" s="105"/>
      <c r="AL6" s="106"/>
      <c r="AM6" s="106"/>
      <c r="AN6" s="34">
        <f>SUM(F6:AH6)</f>
        <v>98</v>
      </c>
      <c r="AO6" s="35"/>
      <c r="AP6" s="35"/>
    </row>
    <row r="7" spans="1:46" s="102" customFormat="1" ht="13.5" hidden="1" customHeight="1" x14ac:dyDescent="0.15">
      <c r="A7" s="1000"/>
      <c r="B7" s="1009" t="s">
        <v>9</v>
      </c>
      <c r="C7" s="1010"/>
      <c r="D7" s="1010"/>
      <c r="E7" s="1011"/>
      <c r="F7" s="37">
        <v>0</v>
      </c>
      <c r="G7" s="37">
        <v>0</v>
      </c>
      <c r="H7" s="37">
        <v>0</v>
      </c>
      <c r="I7" s="37">
        <v>4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4</v>
      </c>
      <c r="AC7" s="37">
        <v>0</v>
      </c>
      <c r="AD7" s="37">
        <v>0</v>
      </c>
      <c r="AE7" s="37">
        <v>0</v>
      </c>
      <c r="AF7" s="37">
        <v>0</v>
      </c>
      <c r="AG7" s="37"/>
      <c r="AH7" s="37">
        <v>0</v>
      </c>
      <c r="AI7" s="37">
        <v>0</v>
      </c>
      <c r="AJ7" s="31"/>
      <c r="AK7" s="105"/>
      <c r="AL7" s="106"/>
      <c r="AM7" s="106"/>
      <c r="AN7" s="34">
        <f>SUM(F7:AH7)</f>
        <v>8</v>
      </c>
      <c r="AO7" s="35"/>
      <c r="AP7" s="35"/>
    </row>
    <row r="8" spans="1:46" s="102" customFormat="1" ht="13.5" customHeight="1" x14ac:dyDescent="0.15">
      <c r="A8" s="1000"/>
      <c r="B8" s="1012" t="s">
        <v>77</v>
      </c>
      <c r="C8" s="1013"/>
      <c r="D8" s="1013"/>
      <c r="E8" s="1014"/>
      <c r="F8" s="953">
        <v>1</v>
      </c>
      <c r="G8" s="953">
        <v>2</v>
      </c>
      <c r="H8" s="953">
        <v>3</v>
      </c>
      <c r="I8" s="966">
        <v>4</v>
      </c>
      <c r="J8" s="968">
        <v>5</v>
      </c>
      <c r="K8" s="964">
        <v>6</v>
      </c>
      <c r="L8" s="953">
        <v>7</v>
      </c>
      <c r="M8" s="966">
        <v>8</v>
      </c>
      <c r="N8" s="968">
        <v>9</v>
      </c>
      <c r="O8" s="964">
        <v>10</v>
      </c>
      <c r="P8" s="953">
        <v>11</v>
      </c>
      <c r="Q8" s="953">
        <v>12</v>
      </c>
      <c r="R8" s="953">
        <v>13</v>
      </c>
      <c r="S8" s="953">
        <v>14</v>
      </c>
      <c r="T8" s="953">
        <v>15</v>
      </c>
      <c r="U8" s="953">
        <v>16</v>
      </c>
      <c r="V8" s="953">
        <v>17</v>
      </c>
      <c r="W8" s="966">
        <v>18</v>
      </c>
      <c r="X8" s="968">
        <v>19</v>
      </c>
      <c r="Y8" s="969">
        <v>20</v>
      </c>
      <c r="Z8" s="962">
        <v>21</v>
      </c>
      <c r="AA8" s="953">
        <v>22</v>
      </c>
      <c r="AB8" s="964">
        <v>23</v>
      </c>
      <c r="AC8" s="953">
        <v>24</v>
      </c>
      <c r="AD8" s="953">
        <v>25</v>
      </c>
      <c r="AE8" s="953">
        <v>26</v>
      </c>
      <c r="AF8" s="953">
        <v>27</v>
      </c>
      <c r="AG8" s="953">
        <v>28</v>
      </c>
      <c r="AH8" s="953">
        <v>29</v>
      </c>
      <c r="AI8" s="953">
        <v>30</v>
      </c>
      <c r="AJ8" s="955"/>
      <c r="AK8" s="957"/>
      <c r="AL8" s="951"/>
      <c r="AM8" s="38"/>
      <c r="AN8" s="757"/>
      <c r="AO8" s="39"/>
      <c r="AP8" s="35"/>
      <c r="AQ8" s="758"/>
      <c r="AR8" s="758"/>
      <c r="AS8" s="758"/>
      <c r="AT8" s="758"/>
    </row>
    <row r="9" spans="1:46" s="102" customFormat="1" ht="13.5" customHeight="1" x14ac:dyDescent="0.15">
      <c r="A9" s="1000"/>
      <c r="B9" s="1015"/>
      <c r="C9" s="1016"/>
      <c r="D9" s="1016"/>
      <c r="E9" s="1017"/>
      <c r="F9" s="954"/>
      <c r="G9" s="954"/>
      <c r="H9" s="954"/>
      <c r="I9" s="967"/>
      <c r="J9" s="747"/>
      <c r="K9" s="965"/>
      <c r="L9" s="954"/>
      <c r="M9" s="967"/>
      <c r="N9" s="747"/>
      <c r="O9" s="965"/>
      <c r="P9" s="954"/>
      <c r="Q9" s="954"/>
      <c r="R9" s="954"/>
      <c r="S9" s="954"/>
      <c r="T9" s="954"/>
      <c r="U9" s="954"/>
      <c r="V9" s="954"/>
      <c r="W9" s="967"/>
      <c r="X9" s="747"/>
      <c r="Y9" s="970"/>
      <c r="Z9" s="963"/>
      <c r="AA9" s="954"/>
      <c r="AB9" s="965"/>
      <c r="AC9" s="954"/>
      <c r="AD9" s="954"/>
      <c r="AE9" s="954"/>
      <c r="AF9" s="954"/>
      <c r="AG9" s="954"/>
      <c r="AH9" s="954"/>
      <c r="AI9" s="954"/>
      <c r="AJ9" s="956"/>
      <c r="AK9" s="958"/>
      <c r="AL9" s="952"/>
      <c r="AM9" s="40"/>
      <c r="AN9" s="757"/>
      <c r="AO9" s="39"/>
      <c r="AP9" s="35"/>
    </row>
    <row r="10" spans="1:46" s="102" customFormat="1" ht="13.5" customHeight="1" thickBot="1" x14ac:dyDescent="0.2">
      <c r="A10" s="1000"/>
      <c r="B10" s="728" t="s">
        <v>11</v>
      </c>
      <c r="C10" s="729" t="s">
        <v>12</v>
      </c>
      <c r="D10" s="1020" t="s">
        <v>13</v>
      </c>
      <c r="E10" s="1011"/>
      <c r="F10" s="1023" t="s">
        <v>17</v>
      </c>
      <c r="G10" s="818" t="s">
        <v>18</v>
      </c>
      <c r="H10" s="947" t="s">
        <v>19</v>
      </c>
      <c r="I10" s="818" t="s">
        <v>20</v>
      </c>
      <c r="J10" s="949" t="s">
        <v>14</v>
      </c>
      <c r="K10" s="949" t="s">
        <v>15</v>
      </c>
      <c r="L10" s="947" t="s">
        <v>16</v>
      </c>
      <c r="M10" s="949" t="s">
        <v>17</v>
      </c>
      <c r="N10" s="818" t="s">
        <v>18</v>
      </c>
      <c r="O10" s="818" t="s">
        <v>19</v>
      </c>
      <c r="P10" s="818" t="s">
        <v>20</v>
      </c>
      <c r="Q10" s="949" t="s">
        <v>14</v>
      </c>
      <c r="R10" s="949" t="s">
        <v>15</v>
      </c>
      <c r="S10" s="947" t="s">
        <v>16</v>
      </c>
      <c r="T10" s="949" t="s">
        <v>17</v>
      </c>
      <c r="U10" s="818" t="s">
        <v>18</v>
      </c>
      <c r="V10" s="947" t="s">
        <v>19</v>
      </c>
      <c r="W10" s="818" t="s">
        <v>20</v>
      </c>
      <c r="X10" s="949" t="s">
        <v>14</v>
      </c>
      <c r="Y10" s="949" t="s">
        <v>15</v>
      </c>
      <c r="Z10" s="949" t="s">
        <v>16</v>
      </c>
      <c r="AA10" s="949" t="s">
        <v>17</v>
      </c>
      <c r="AB10" s="818" t="s">
        <v>18</v>
      </c>
      <c r="AC10" s="947" t="s">
        <v>19</v>
      </c>
      <c r="AD10" s="818" t="s">
        <v>20</v>
      </c>
      <c r="AE10" s="949" t="s">
        <v>14</v>
      </c>
      <c r="AF10" s="949" t="s">
        <v>15</v>
      </c>
      <c r="AG10" s="947" t="s">
        <v>16</v>
      </c>
      <c r="AH10" s="949" t="s">
        <v>17</v>
      </c>
      <c r="AI10" s="818" t="s">
        <v>18</v>
      </c>
      <c r="AJ10" s="960"/>
      <c r="AK10" s="958"/>
      <c r="AL10" s="937" t="s">
        <v>21</v>
      </c>
      <c r="AM10" s="41"/>
      <c r="AN10" s="757" t="s">
        <v>21</v>
      </c>
      <c r="AO10" s="42"/>
      <c r="AP10" s="35"/>
    </row>
    <row r="11" spans="1:46" ht="15" hidden="1" customHeight="1" thickBot="1" x14ac:dyDescent="0.2">
      <c r="A11" s="1000"/>
      <c r="B11" s="1018"/>
      <c r="C11" s="1019"/>
      <c r="D11" s="1021"/>
      <c r="E11" s="1022"/>
      <c r="F11" s="1024"/>
      <c r="G11" s="946"/>
      <c r="H11" s="948"/>
      <c r="I11" s="946"/>
      <c r="J11" s="950"/>
      <c r="K11" s="950"/>
      <c r="L11" s="948"/>
      <c r="M11" s="950"/>
      <c r="N11" s="946"/>
      <c r="O11" s="946"/>
      <c r="P11" s="946"/>
      <c r="Q11" s="950"/>
      <c r="R11" s="950"/>
      <c r="S11" s="948"/>
      <c r="T11" s="950"/>
      <c r="U11" s="946"/>
      <c r="V11" s="948"/>
      <c r="W11" s="946"/>
      <c r="X11" s="950"/>
      <c r="Y11" s="950"/>
      <c r="Z11" s="950"/>
      <c r="AA11" s="950"/>
      <c r="AB11" s="946"/>
      <c r="AC11" s="948"/>
      <c r="AD11" s="946"/>
      <c r="AE11" s="950"/>
      <c r="AF11" s="950"/>
      <c r="AG11" s="948"/>
      <c r="AH11" s="950"/>
      <c r="AI11" s="946"/>
      <c r="AJ11" s="961"/>
      <c r="AK11" s="959"/>
      <c r="AL11" s="937"/>
      <c r="AM11" s="41"/>
      <c r="AN11" s="757"/>
      <c r="AO11" s="39"/>
      <c r="AP11" s="29"/>
    </row>
    <row r="12" spans="1:46" ht="14.25" customHeight="1" x14ac:dyDescent="0.15">
      <c r="B12" s="938" t="s">
        <v>22</v>
      </c>
      <c r="C12" s="939"/>
      <c r="D12" s="939"/>
      <c r="E12" s="940"/>
      <c r="F12" s="944" t="s">
        <v>26</v>
      </c>
      <c r="G12" s="944" t="s">
        <v>80</v>
      </c>
      <c r="H12" s="944" t="s">
        <v>80</v>
      </c>
      <c r="I12" s="944" t="s">
        <v>80</v>
      </c>
      <c r="J12" s="944" t="s">
        <v>80</v>
      </c>
      <c r="K12" s="944" t="s">
        <v>80</v>
      </c>
      <c r="L12" s="944" t="s">
        <v>80</v>
      </c>
      <c r="M12" s="935" t="s">
        <v>26</v>
      </c>
      <c r="N12" s="935" t="s">
        <v>82</v>
      </c>
      <c r="O12" s="934" t="s">
        <v>81</v>
      </c>
      <c r="P12" s="934" t="s">
        <v>81</v>
      </c>
      <c r="Q12" s="934" t="s">
        <v>81</v>
      </c>
      <c r="R12" s="934" t="s">
        <v>81</v>
      </c>
      <c r="S12" s="934" t="s">
        <v>26</v>
      </c>
      <c r="T12" s="935" t="s">
        <v>26</v>
      </c>
      <c r="U12" s="934" t="s">
        <v>81</v>
      </c>
      <c r="V12" s="934" t="s">
        <v>81</v>
      </c>
      <c r="W12" s="934" t="s">
        <v>26</v>
      </c>
      <c r="X12" s="935" t="s">
        <v>67</v>
      </c>
      <c r="Y12" s="934" t="s">
        <v>68</v>
      </c>
      <c r="Z12" s="934" t="s">
        <v>68</v>
      </c>
      <c r="AA12" s="934" t="s">
        <v>68</v>
      </c>
      <c r="AB12" s="934" t="s">
        <v>26</v>
      </c>
      <c r="AC12" s="934" t="s">
        <v>26</v>
      </c>
      <c r="AD12" s="934" t="s">
        <v>26</v>
      </c>
      <c r="AE12" s="934" t="s">
        <v>68</v>
      </c>
      <c r="AF12" s="934" t="s">
        <v>26</v>
      </c>
      <c r="AG12" s="934" t="s">
        <v>68</v>
      </c>
      <c r="AH12" s="935" t="s">
        <v>26</v>
      </c>
      <c r="AI12" s="935" t="s">
        <v>83</v>
      </c>
      <c r="AJ12" s="43"/>
      <c r="AK12" s="936"/>
      <c r="AL12" s="757"/>
      <c r="AM12" s="44"/>
      <c r="AN12" s="118"/>
      <c r="AO12" s="39"/>
      <c r="AP12" s="29"/>
    </row>
    <row r="13" spans="1:46" ht="45" customHeight="1" x14ac:dyDescent="0.15">
      <c r="B13" s="941"/>
      <c r="C13" s="942"/>
      <c r="D13" s="942"/>
      <c r="E13" s="943"/>
      <c r="F13" s="945"/>
      <c r="G13" s="945"/>
      <c r="H13" s="945"/>
      <c r="I13" s="945"/>
      <c r="J13" s="945"/>
      <c r="K13" s="945"/>
      <c r="L13" s="945"/>
      <c r="M13" s="832"/>
      <c r="N13" s="832"/>
      <c r="O13" s="832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19"/>
      <c r="AB13" s="832"/>
      <c r="AC13" s="832"/>
      <c r="AD13" s="832"/>
      <c r="AE13" s="832"/>
      <c r="AF13" s="832"/>
      <c r="AG13" s="832"/>
      <c r="AH13" s="832"/>
      <c r="AI13" s="832"/>
      <c r="AJ13" s="46"/>
      <c r="AK13" s="756"/>
      <c r="AL13" s="757"/>
      <c r="AM13" s="44"/>
      <c r="AN13" s="118"/>
      <c r="AO13" s="39"/>
      <c r="AP13" s="29"/>
    </row>
    <row r="14" spans="1:46" ht="18" customHeight="1" x14ac:dyDescent="0.15">
      <c r="A14" s="758">
        <v>1</v>
      </c>
      <c r="B14" s="914" t="s">
        <v>23</v>
      </c>
      <c r="C14" s="932" t="s">
        <v>24</v>
      </c>
      <c r="D14" s="933" t="s">
        <v>25</v>
      </c>
      <c r="E14" s="933"/>
      <c r="F14" s="912" t="s">
        <v>26</v>
      </c>
      <c r="G14" s="930"/>
      <c r="H14" s="912" t="s">
        <v>26</v>
      </c>
      <c r="I14" s="912" t="s">
        <v>26</v>
      </c>
      <c r="J14" s="912"/>
      <c r="K14" s="912"/>
      <c r="L14" s="930" t="s">
        <v>26</v>
      </c>
      <c r="M14" s="912" t="s">
        <v>27</v>
      </c>
      <c r="N14" s="912"/>
      <c r="O14" s="930"/>
      <c r="P14" s="912" t="s">
        <v>26</v>
      </c>
      <c r="Q14" s="912"/>
      <c r="R14" s="912"/>
      <c r="S14" s="912"/>
      <c r="T14" s="912" t="s">
        <v>26</v>
      </c>
      <c r="U14" s="931"/>
      <c r="V14" s="912"/>
      <c r="W14" s="929"/>
      <c r="X14" s="912" t="s">
        <v>26</v>
      </c>
      <c r="Y14" s="912"/>
      <c r="Z14" s="912"/>
      <c r="AA14" s="912"/>
      <c r="AB14" s="930" t="s">
        <v>26</v>
      </c>
      <c r="AC14" s="912"/>
      <c r="AD14" s="912" t="s">
        <v>26</v>
      </c>
      <c r="AE14" s="912"/>
      <c r="AF14" s="912"/>
      <c r="AG14" s="929"/>
      <c r="AH14" s="912" t="s">
        <v>26</v>
      </c>
      <c r="AI14" s="912"/>
      <c r="AJ14" s="927"/>
      <c r="AK14" s="910" t="str">
        <f>C14</f>
        <v>松尾</v>
      </c>
      <c r="AL14" s="910">
        <f>COUNTIF(F14:AI14,"休")</f>
        <v>10</v>
      </c>
      <c r="AM14" s="47"/>
      <c r="AN14" s="873">
        <f>COUNTIF(F14:AH14,"休")</f>
        <v>10</v>
      </c>
      <c r="AO14" s="39"/>
      <c r="AP14" s="874"/>
    </row>
    <row r="15" spans="1:46" ht="18" customHeight="1" thickBot="1" x14ac:dyDescent="0.2">
      <c r="A15" s="758"/>
      <c r="B15" s="914"/>
      <c r="C15" s="932"/>
      <c r="D15" s="933"/>
      <c r="E15" s="933"/>
      <c r="F15" s="912"/>
      <c r="G15" s="930"/>
      <c r="H15" s="912"/>
      <c r="I15" s="912"/>
      <c r="J15" s="912"/>
      <c r="K15" s="912"/>
      <c r="L15" s="930"/>
      <c r="M15" s="912"/>
      <c r="N15" s="912"/>
      <c r="O15" s="930"/>
      <c r="P15" s="912"/>
      <c r="Q15" s="912"/>
      <c r="R15" s="912"/>
      <c r="S15" s="912"/>
      <c r="T15" s="912"/>
      <c r="U15" s="912"/>
      <c r="V15" s="912"/>
      <c r="W15" s="929"/>
      <c r="X15" s="912"/>
      <c r="Y15" s="912"/>
      <c r="Z15" s="912"/>
      <c r="AA15" s="912"/>
      <c r="AB15" s="930"/>
      <c r="AC15" s="912"/>
      <c r="AD15" s="912"/>
      <c r="AE15" s="912"/>
      <c r="AF15" s="912"/>
      <c r="AG15" s="929"/>
      <c r="AH15" s="912"/>
      <c r="AI15" s="912"/>
      <c r="AJ15" s="928"/>
      <c r="AK15" s="911"/>
      <c r="AL15" s="911"/>
      <c r="AM15" s="48"/>
      <c r="AN15" s="873"/>
      <c r="AO15" s="42"/>
      <c r="AP15" s="874"/>
    </row>
    <row r="16" spans="1:46" ht="18" customHeight="1" x14ac:dyDescent="0.15">
      <c r="A16" s="758">
        <v>2</v>
      </c>
      <c r="B16" s="925" t="s">
        <v>28</v>
      </c>
      <c r="C16" s="779" t="s">
        <v>29</v>
      </c>
      <c r="D16" s="926" t="s">
        <v>30</v>
      </c>
      <c r="E16" s="926"/>
      <c r="F16" s="779" t="s">
        <v>26</v>
      </c>
      <c r="G16" s="779"/>
      <c r="H16" s="779"/>
      <c r="I16" s="854"/>
      <c r="J16" s="854"/>
      <c r="K16" s="779"/>
      <c r="L16" s="851"/>
      <c r="M16" s="924" t="s">
        <v>26</v>
      </c>
      <c r="N16" s="854"/>
      <c r="O16" s="854"/>
      <c r="P16" s="854"/>
      <c r="Q16" s="854"/>
      <c r="R16" s="854" t="s">
        <v>26</v>
      </c>
      <c r="S16" s="779"/>
      <c r="T16" s="779" t="s">
        <v>26</v>
      </c>
      <c r="U16" s="779"/>
      <c r="V16" s="779"/>
      <c r="W16" s="779"/>
      <c r="X16" s="779"/>
      <c r="Y16" s="854"/>
      <c r="Z16" s="779"/>
      <c r="AA16" s="779"/>
      <c r="AB16" s="779"/>
      <c r="AC16" s="779"/>
      <c r="AD16" s="779"/>
      <c r="AE16" s="854" t="s">
        <v>26</v>
      </c>
      <c r="AF16" s="779"/>
      <c r="AG16" s="779"/>
      <c r="AH16" s="779" t="s">
        <v>26</v>
      </c>
      <c r="AI16" s="779"/>
      <c r="AJ16" s="855"/>
      <c r="AK16" s="923" t="str">
        <f>C16</f>
        <v>新井</v>
      </c>
      <c r="AL16" s="839">
        <f>COUNTIF(F16:AI16,"休")</f>
        <v>6</v>
      </c>
      <c r="AM16" s="49"/>
      <c r="AN16" s="873">
        <f>COUNTIF(F16:AH16,"休")</f>
        <v>6</v>
      </c>
      <c r="AO16" s="97"/>
      <c r="AP16" s="921" t="s">
        <v>61</v>
      </c>
    </row>
    <row r="17" spans="1:46" ht="18" customHeight="1" thickBot="1" x14ac:dyDescent="0.2">
      <c r="A17" s="758"/>
      <c r="B17" s="925"/>
      <c r="C17" s="779"/>
      <c r="D17" s="926"/>
      <c r="E17" s="926"/>
      <c r="F17" s="779"/>
      <c r="G17" s="779"/>
      <c r="H17" s="779"/>
      <c r="I17" s="854"/>
      <c r="J17" s="854"/>
      <c r="K17" s="779"/>
      <c r="L17" s="851"/>
      <c r="M17" s="779"/>
      <c r="N17" s="854"/>
      <c r="O17" s="854"/>
      <c r="P17" s="854"/>
      <c r="Q17" s="854"/>
      <c r="R17" s="854"/>
      <c r="S17" s="779"/>
      <c r="T17" s="779"/>
      <c r="U17" s="779"/>
      <c r="V17" s="779"/>
      <c r="W17" s="779"/>
      <c r="X17" s="779"/>
      <c r="Y17" s="854"/>
      <c r="Z17" s="779"/>
      <c r="AA17" s="779"/>
      <c r="AB17" s="779"/>
      <c r="AC17" s="779"/>
      <c r="AD17" s="779"/>
      <c r="AE17" s="854"/>
      <c r="AF17" s="779"/>
      <c r="AG17" s="779"/>
      <c r="AH17" s="779"/>
      <c r="AI17" s="779"/>
      <c r="AJ17" s="856"/>
      <c r="AK17" s="923"/>
      <c r="AL17" s="840"/>
      <c r="AM17" s="50"/>
      <c r="AN17" s="873"/>
      <c r="AO17" s="97"/>
      <c r="AP17" s="922"/>
    </row>
    <row r="18" spans="1:46" ht="18" customHeight="1" x14ac:dyDescent="0.15">
      <c r="A18" s="758">
        <v>3</v>
      </c>
      <c r="B18" s="914" t="s">
        <v>31</v>
      </c>
      <c r="C18" s="906" t="s">
        <v>32</v>
      </c>
      <c r="D18" s="915" t="s">
        <v>33</v>
      </c>
      <c r="E18" s="915"/>
      <c r="F18" s="912" t="s">
        <v>26</v>
      </c>
      <c r="G18" s="912" t="s">
        <v>26</v>
      </c>
      <c r="H18" s="906"/>
      <c r="I18" s="906"/>
      <c r="J18" s="906" t="s">
        <v>26</v>
      </c>
      <c r="K18" s="905"/>
      <c r="L18" s="919"/>
      <c r="M18" s="906" t="s">
        <v>26</v>
      </c>
      <c r="N18" s="913" t="s">
        <v>26</v>
      </c>
      <c r="O18" s="913" t="s">
        <v>26</v>
      </c>
      <c r="P18" s="906"/>
      <c r="Q18" s="906"/>
      <c r="R18" s="906"/>
      <c r="S18" s="906"/>
      <c r="T18" s="906" t="s">
        <v>26</v>
      </c>
      <c r="U18" s="913"/>
      <c r="V18" s="913"/>
      <c r="W18" s="906" t="s">
        <v>26</v>
      </c>
      <c r="X18" s="906"/>
      <c r="Y18" s="906"/>
      <c r="Z18" s="916"/>
      <c r="AA18" s="906"/>
      <c r="AB18" s="913"/>
      <c r="AC18" s="906" t="s">
        <v>26</v>
      </c>
      <c r="AD18" s="906"/>
      <c r="AE18" s="906"/>
      <c r="AF18" s="906"/>
      <c r="AG18" s="916"/>
      <c r="AH18" s="906" t="s">
        <v>26</v>
      </c>
      <c r="AI18" s="913"/>
      <c r="AJ18" s="917"/>
      <c r="AK18" s="909" t="str">
        <f>C18</f>
        <v>小森</v>
      </c>
      <c r="AL18" s="910">
        <f>COUNTIF(F18:AI18,"休")</f>
        <v>10</v>
      </c>
      <c r="AM18" s="49"/>
      <c r="AN18" s="873">
        <f>COUNTIF(F18:AH18,"休")</f>
        <v>10</v>
      </c>
      <c r="AO18" s="42">
        <f>COUNTIF(G18:AH18,"/")</f>
        <v>0</v>
      </c>
      <c r="AP18" s="874"/>
    </row>
    <row r="19" spans="1:46" ht="18" customHeight="1" x14ac:dyDescent="0.15">
      <c r="A19" s="758"/>
      <c r="B19" s="914"/>
      <c r="C19" s="906"/>
      <c r="D19" s="915"/>
      <c r="E19" s="915"/>
      <c r="F19" s="912"/>
      <c r="G19" s="912"/>
      <c r="H19" s="906"/>
      <c r="I19" s="906"/>
      <c r="J19" s="906"/>
      <c r="K19" s="906"/>
      <c r="L19" s="920"/>
      <c r="M19" s="906"/>
      <c r="N19" s="913"/>
      <c r="O19" s="913"/>
      <c r="P19" s="906"/>
      <c r="Q19" s="906"/>
      <c r="R19" s="906"/>
      <c r="S19" s="906"/>
      <c r="T19" s="906"/>
      <c r="U19" s="913"/>
      <c r="V19" s="913"/>
      <c r="W19" s="906"/>
      <c r="X19" s="906"/>
      <c r="Y19" s="906"/>
      <c r="Z19" s="916"/>
      <c r="AA19" s="906"/>
      <c r="AB19" s="913"/>
      <c r="AC19" s="906"/>
      <c r="AD19" s="906"/>
      <c r="AE19" s="906"/>
      <c r="AF19" s="906"/>
      <c r="AG19" s="916"/>
      <c r="AH19" s="906"/>
      <c r="AI19" s="913"/>
      <c r="AJ19" s="918"/>
      <c r="AK19" s="909"/>
      <c r="AL19" s="911"/>
      <c r="AM19" s="50"/>
      <c r="AN19" s="873"/>
      <c r="AO19" s="42"/>
      <c r="AP19" s="874"/>
    </row>
    <row r="20" spans="1:46" ht="18" customHeight="1" x14ac:dyDescent="0.15">
      <c r="A20" s="758">
        <v>4</v>
      </c>
      <c r="B20" s="914" t="s">
        <v>34</v>
      </c>
      <c r="C20" s="906" t="s">
        <v>35</v>
      </c>
      <c r="D20" s="915" t="s">
        <v>33</v>
      </c>
      <c r="E20" s="915"/>
      <c r="F20" s="906" t="s">
        <v>26</v>
      </c>
      <c r="G20" s="906"/>
      <c r="H20" s="912"/>
      <c r="I20" s="912"/>
      <c r="J20" s="906"/>
      <c r="K20" s="912" t="s">
        <v>26</v>
      </c>
      <c r="L20" s="912"/>
      <c r="M20" s="912" t="s">
        <v>26</v>
      </c>
      <c r="N20" s="906"/>
      <c r="O20" s="906"/>
      <c r="P20" s="906"/>
      <c r="Q20" s="912" t="s">
        <v>26</v>
      </c>
      <c r="R20" s="913"/>
      <c r="S20" s="912"/>
      <c r="T20" s="912" t="s">
        <v>26</v>
      </c>
      <c r="U20" s="912" t="s">
        <v>26</v>
      </c>
      <c r="V20" s="912" t="s">
        <v>26</v>
      </c>
      <c r="W20" s="906"/>
      <c r="X20" s="906"/>
      <c r="Y20" s="912"/>
      <c r="Z20" s="912"/>
      <c r="AA20" s="912"/>
      <c r="AB20" s="906" t="s">
        <v>26</v>
      </c>
      <c r="AC20" s="906"/>
      <c r="AD20" s="906"/>
      <c r="AE20" s="912"/>
      <c r="AF20" s="912"/>
      <c r="AG20" s="906" t="s">
        <v>26</v>
      </c>
      <c r="AH20" s="905" t="s">
        <v>26</v>
      </c>
      <c r="AI20" s="905"/>
      <c r="AJ20" s="907"/>
      <c r="AK20" s="909" t="str">
        <f>C20</f>
        <v>内田</v>
      </c>
      <c r="AL20" s="910">
        <f>COUNTIF(F20:AI20,"休")</f>
        <v>10</v>
      </c>
      <c r="AM20" s="49"/>
      <c r="AN20" s="873">
        <f>COUNTIF(F20:AH20,"休")</f>
        <v>10</v>
      </c>
      <c r="AO20" s="42"/>
      <c r="AP20" s="110"/>
    </row>
    <row r="21" spans="1:46" ht="18" customHeight="1" x14ac:dyDescent="0.15">
      <c r="A21" s="758"/>
      <c r="B21" s="914"/>
      <c r="C21" s="906"/>
      <c r="D21" s="915"/>
      <c r="E21" s="915"/>
      <c r="F21" s="906"/>
      <c r="G21" s="906"/>
      <c r="H21" s="912"/>
      <c r="I21" s="912"/>
      <c r="J21" s="906"/>
      <c r="K21" s="912"/>
      <c r="L21" s="912"/>
      <c r="M21" s="912"/>
      <c r="N21" s="906"/>
      <c r="O21" s="906"/>
      <c r="P21" s="906"/>
      <c r="Q21" s="912"/>
      <c r="R21" s="913"/>
      <c r="S21" s="912"/>
      <c r="T21" s="912"/>
      <c r="U21" s="912"/>
      <c r="V21" s="912"/>
      <c r="W21" s="906"/>
      <c r="X21" s="906"/>
      <c r="Y21" s="912"/>
      <c r="Z21" s="912"/>
      <c r="AA21" s="912"/>
      <c r="AB21" s="906"/>
      <c r="AC21" s="906"/>
      <c r="AD21" s="906"/>
      <c r="AE21" s="912"/>
      <c r="AF21" s="912"/>
      <c r="AG21" s="906"/>
      <c r="AH21" s="906"/>
      <c r="AI21" s="906"/>
      <c r="AJ21" s="908"/>
      <c r="AK21" s="909"/>
      <c r="AL21" s="911"/>
      <c r="AM21" s="50"/>
      <c r="AN21" s="873"/>
      <c r="AO21" s="42"/>
      <c r="AP21" s="110"/>
    </row>
    <row r="22" spans="1:46" ht="33.75" customHeight="1" x14ac:dyDescent="0.15">
      <c r="A22" s="102"/>
      <c r="B22" s="120"/>
      <c r="C22" s="116" t="s">
        <v>42</v>
      </c>
      <c r="D22" s="795" t="s">
        <v>73</v>
      </c>
      <c r="E22" s="796"/>
      <c r="F22" s="116" t="s">
        <v>26</v>
      </c>
      <c r="G22" s="116"/>
      <c r="H22" s="117" t="s">
        <v>26</v>
      </c>
      <c r="I22" s="117"/>
      <c r="J22" s="116"/>
      <c r="K22" s="117"/>
      <c r="L22" s="117"/>
      <c r="M22" s="117" t="s">
        <v>26</v>
      </c>
      <c r="N22" s="116"/>
      <c r="O22" s="116"/>
      <c r="P22" s="116"/>
      <c r="Q22" s="117"/>
      <c r="R22" s="121"/>
      <c r="S22" s="122"/>
      <c r="T22" s="119" t="s">
        <v>26</v>
      </c>
      <c r="U22" s="117"/>
      <c r="V22" s="117"/>
      <c r="W22" s="116"/>
      <c r="X22" s="116"/>
      <c r="Y22" s="122" t="s">
        <v>26</v>
      </c>
      <c r="Z22" s="122"/>
      <c r="AA22" s="122"/>
      <c r="AB22" s="116"/>
      <c r="AC22" s="116"/>
      <c r="AD22" s="116"/>
      <c r="AE22" s="117" t="s">
        <v>26</v>
      </c>
      <c r="AF22" s="117"/>
      <c r="AG22" s="116"/>
      <c r="AH22" s="116" t="s">
        <v>26</v>
      </c>
      <c r="AI22" s="116" t="s">
        <v>26</v>
      </c>
      <c r="AJ22" s="123"/>
      <c r="AK22" s="124" t="s">
        <v>42</v>
      </c>
      <c r="AL22" s="125">
        <v>8</v>
      </c>
      <c r="AM22" s="126"/>
      <c r="AN22" s="109"/>
      <c r="AO22" s="42"/>
      <c r="AP22" s="110" t="s">
        <v>79</v>
      </c>
    </row>
    <row r="23" spans="1:46" ht="18" customHeight="1" x14ac:dyDescent="0.15">
      <c r="A23" s="102"/>
      <c r="B23" s="899" t="s">
        <v>36</v>
      </c>
      <c r="C23" s="875" t="s">
        <v>37</v>
      </c>
      <c r="D23" s="901" t="s">
        <v>38</v>
      </c>
      <c r="E23" s="902"/>
      <c r="F23" s="875" t="s">
        <v>26</v>
      </c>
      <c r="G23" s="893"/>
      <c r="H23" s="895"/>
      <c r="I23" s="885"/>
      <c r="J23" s="893" t="s">
        <v>26</v>
      </c>
      <c r="K23" s="885" t="s">
        <v>26</v>
      </c>
      <c r="L23" s="893" t="s">
        <v>26</v>
      </c>
      <c r="M23" s="875" t="s">
        <v>26</v>
      </c>
      <c r="N23" s="885"/>
      <c r="O23" s="885"/>
      <c r="P23" s="893"/>
      <c r="Q23" s="885" t="s">
        <v>26</v>
      </c>
      <c r="R23" s="893" t="s">
        <v>26</v>
      </c>
      <c r="S23" s="893" t="s">
        <v>26</v>
      </c>
      <c r="T23" s="895" t="s">
        <v>26</v>
      </c>
      <c r="U23" s="885"/>
      <c r="V23" s="893"/>
      <c r="W23" s="885"/>
      <c r="X23" s="893" t="s">
        <v>26</v>
      </c>
      <c r="Y23" s="893" t="s">
        <v>26</v>
      </c>
      <c r="Z23" s="885" t="s">
        <v>26</v>
      </c>
      <c r="AA23" s="885" t="s">
        <v>26</v>
      </c>
      <c r="AB23" s="893"/>
      <c r="AC23" s="885"/>
      <c r="AD23" s="893"/>
      <c r="AE23" s="893" t="s">
        <v>26</v>
      </c>
      <c r="AF23" s="885" t="s">
        <v>26</v>
      </c>
      <c r="AG23" s="885" t="s">
        <v>26</v>
      </c>
      <c r="AH23" s="893" t="s">
        <v>26</v>
      </c>
      <c r="AI23" s="895" t="s">
        <v>26</v>
      </c>
      <c r="AJ23" s="897"/>
      <c r="AK23" s="878" t="s">
        <v>37</v>
      </c>
      <c r="AL23" s="871"/>
      <c r="AM23" s="52"/>
      <c r="AN23" s="109"/>
      <c r="AO23" s="42"/>
      <c r="AP23" s="110"/>
    </row>
    <row r="24" spans="1:46" ht="18" customHeight="1" x14ac:dyDescent="0.15">
      <c r="A24" s="102"/>
      <c r="B24" s="900"/>
      <c r="C24" s="876"/>
      <c r="D24" s="903"/>
      <c r="E24" s="904"/>
      <c r="F24" s="876"/>
      <c r="G24" s="894"/>
      <c r="H24" s="896"/>
      <c r="I24" s="886"/>
      <c r="J24" s="894"/>
      <c r="K24" s="886"/>
      <c r="L24" s="894"/>
      <c r="M24" s="876"/>
      <c r="N24" s="886"/>
      <c r="O24" s="886"/>
      <c r="P24" s="894"/>
      <c r="Q24" s="886"/>
      <c r="R24" s="894"/>
      <c r="S24" s="894"/>
      <c r="T24" s="896"/>
      <c r="U24" s="886"/>
      <c r="V24" s="894"/>
      <c r="W24" s="886"/>
      <c r="X24" s="894"/>
      <c r="Y24" s="894"/>
      <c r="Z24" s="886"/>
      <c r="AA24" s="886"/>
      <c r="AB24" s="894"/>
      <c r="AC24" s="886"/>
      <c r="AD24" s="894"/>
      <c r="AE24" s="894"/>
      <c r="AF24" s="886"/>
      <c r="AG24" s="886"/>
      <c r="AH24" s="894"/>
      <c r="AI24" s="896"/>
      <c r="AJ24" s="898"/>
      <c r="AK24" s="879"/>
      <c r="AL24" s="872"/>
      <c r="AM24" s="52"/>
      <c r="AN24" s="109"/>
      <c r="AO24" s="42"/>
      <c r="AP24" s="110"/>
    </row>
    <row r="25" spans="1:46" s="2" customFormat="1" ht="12.75" hidden="1" customHeight="1" x14ac:dyDescent="0.15">
      <c r="A25" s="758">
        <v>5</v>
      </c>
      <c r="B25" s="890"/>
      <c r="C25" s="891"/>
      <c r="D25" s="892"/>
      <c r="E25" s="892"/>
      <c r="F25" s="877"/>
      <c r="G25" s="884"/>
      <c r="H25" s="884"/>
      <c r="I25" s="888"/>
      <c r="J25" s="877"/>
      <c r="K25" s="877"/>
      <c r="L25" s="887"/>
      <c r="M25" s="877"/>
      <c r="N25" s="884"/>
      <c r="O25" s="884"/>
      <c r="P25" s="877"/>
      <c r="Q25" s="877"/>
      <c r="R25" s="877"/>
      <c r="S25" s="877"/>
      <c r="T25" s="877"/>
      <c r="U25" s="884"/>
      <c r="V25" s="884"/>
      <c r="W25" s="887"/>
      <c r="X25" s="884"/>
      <c r="Y25" s="877"/>
      <c r="Z25" s="877"/>
      <c r="AA25" s="877"/>
      <c r="AB25" s="884"/>
      <c r="AC25" s="884"/>
      <c r="AD25" s="877"/>
      <c r="AE25" s="877"/>
      <c r="AF25" s="877"/>
      <c r="AG25" s="877"/>
      <c r="AH25" s="877"/>
      <c r="AI25" s="884"/>
      <c r="AJ25" s="885"/>
      <c r="AK25" s="875"/>
      <c r="AL25" s="871">
        <f>COUNTIF(F25:AJ25,"休")</f>
        <v>0</v>
      </c>
      <c r="AM25" s="49"/>
      <c r="AN25" s="873">
        <f>COUNTIF(F25:AH25,"休")</f>
        <v>0</v>
      </c>
      <c r="AO25" s="54"/>
      <c r="AP25" s="874"/>
      <c r="AT25" s="1"/>
    </row>
    <row r="26" spans="1:46" s="2" customFormat="1" ht="19.5" hidden="1" customHeight="1" x14ac:dyDescent="0.15">
      <c r="A26" s="758"/>
      <c r="B26" s="890"/>
      <c r="C26" s="891" t="s">
        <v>39</v>
      </c>
      <c r="D26" s="892" t="s">
        <v>40</v>
      </c>
      <c r="E26" s="892"/>
      <c r="F26" s="877"/>
      <c r="G26" s="884"/>
      <c r="H26" s="884"/>
      <c r="I26" s="889"/>
      <c r="J26" s="877"/>
      <c r="K26" s="877"/>
      <c r="L26" s="887"/>
      <c r="M26" s="877"/>
      <c r="N26" s="884"/>
      <c r="O26" s="884"/>
      <c r="P26" s="877"/>
      <c r="Q26" s="877"/>
      <c r="R26" s="877"/>
      <c r="S26" s="877"/>
      <c r="T26" s="877"/>
      <c r="U26" s="884"/>
      <c r="V26" s="884"/>
      <c r="W26" s="887"/>
      <c r="X26" s="884"/>
      <c r="Y26" s="877"/>
      <c r="Z26" s="877"/>
      <c r="AA26" s="877"/>
      <c r="AB26" s="884"/>
      <c r="AC26" s="884"/>
      <c r="AD26" s="877"/>
      <c r="AE26" s="877"/>
      <c r="AF26" s="877"/>
      <c r="AG26" s="877"/>
      <c r="AH26" s="877"/>
      <c r="AI26" s="884"/>
      <c r="AJ26" s="886"/>
      <c r="AK26" s="876"/>
      <c r="AL26" s="872"/>
      <c r="AM26" s="50"/>
      <c r="AN26" s="873"/>
      <c r="AO26" s="54"/>
      <c r="AP26" s="874"/>
    </row>
    <row r="27" spans="1:46" s="2" customFormat="1" ht="33" customHeight="1" x14ac:dyDescent="0.15">
      <c r="A27" s="100"/>
      <c r="B27" s="111"/>
      <c r="C27" s="73" t="s">
        <v>46</v>
      </c>
      <c r="D27" s="797" t="s">
        <v>47</v>
      </c>
      <c r="E27" s="798"/>
      <c r="F27" s="882" t="s">
        <v>26</v>
      </c>
      <c r="G27" s="867"/>
      <c r="H27" s="867"/>
      <c r="I27" s="869" t="s">
        <v>26</v>
      </c>
      <c r="J27" s="867"/>
      <c r="K27" s="867"/>
      <c r="L27" s="867"/>
      <c r="M27" s="867" t="s">
        <v>26</v>
      </c>
      <c r="N27" s="867"/>
      <c r="O27" s="867"/>
      <c r="P27" s="869" t="s">
        <v>26</v>
      </c>
      <c r="Q27" s="867"/>
      <c r="R27" s="867"/>
      <c r="S27" s="867" t="s">
        <v>26</v>
      </c>
      <c r="T27" s="867" t="s">
        <v>26</v>
      </c>
      <c r="U27" s="867"/>
      <c r="V27" s="867"/>
      <c r="W27" s="869" t="s">
        <v>26</v>
      </c>
      <c r="X27" s="867"/>
      <c r="Y27" s="867"/>
      <c r="Z27" s="867" t="s">
        <v>26</v>
      </c>
      <c r="AA27" s="867" t="s">
        <v>26</v>
      </c>
      <c r="AB27" s="867"/>
      <c r="AC27" s="867"/>
      <c r="AD27" s="869" t="s">
        <v>26</v>
      </c>
      <c r="AE27" s="867"/>
      <c r="AF27" s="867"/>
      <c r="AG27" s="867"/>
      <c r="AH27" s="867" t="s">
        <v>26</v>
      </c>
      <c r="AI27" s="867"/>
      <c r="AJ27" s="867"/>
      <c r="AK27" s="878" t="s">
        <v>46</v>
      </c>
      <c r="AL27" s="880"/>
      <c r="AM27" s="52"/>
      <c r="AN27" s="109"/>
      <c r="AO27" s="54"/>
      <c r="AP27" s="102"/>
    </row>
    <row r="28" spans="1:46" s="2" customFormat="1" ht="33" hidden="1" customHeight="1" x14ac:dyDescent="0.15">
      <c r="A28" s="100"/>
      <c r="B28" s="112"/>
      <c r="C28" s="73" t="s">
        <v>46</v>
      </c>
      <c r="D28" s="797" t="s">
        <v>47</v>
      </c>
      <c r="E28" s="798"/>
      <c r="F28" s="883"/>
      <c r="G28" s="868"/>
      <c r="H28" s="868"/>
      <c r="I28" s="870"/>
      <c r="J28" s="868"/>
      <c r="K28" s="868"/>
      <c r="L28" s="868"/>
      <c r="M28" s="868"/>
      <c r="N28" s="868"/>
      <c r="O28" s="868"/>
      <c r="P28" s="870"/>
      <c r="Q28" s="868"/>
      <c r="R28" s="868"/>
      <c r="S28" s="868"/>
      <c r="T28" s="868"/>
      <c r="U28" s="868"/>
      <c r="V28" s="868"/>
      <c r="W28" s="870"/>
      <c r="X28" s="868"/>
      <c r="Y28" s="868"/>
      <c r="Z28" s="868"/>
      <c r="AA28" s="868"/>
      <c r="AB28" s="868"/>
      <c r="AC28" s="868"/>
      <c r="AD28" s="870"/>
      <c r="AE28" s="868"/>
      <c r="AF28" s="868"/>
      <c r="AG28" s="868"/>
      <c r="AH28" s="868"/>
      <c r="AI28" s="868"/>
      <c r="AJ28" s="868"/>
      <c r="AK28" s="879"/>
      <c r="AL28" s="881"/>
      <c r="AM28" s="52"/>
      <c r="AN28" s="109"/>
      <c r="AO28" s="54"/>
      <c r="AP28" s="102"/>
    </row>
    <row r="29" spans="1:46" s="2" customFormat="1" ht="51" hidden="1" customHeight="1" x14ac:dyDescent="0.15">
      <c r="A29" s="100"/>
      <c r="B29" s="112"/>
      <c r="C29" s="57" t="s">
        <v>43</v>
      </c>
      <c r="D29" s="865"/>
      <c r="E29" s="866"/>
      <c r="F29" s="58"/>
      <c r="G29" s="59"/>
      <c r="H29" s="58"/>
      <c r="I29" s="60" t="s">
        <v>26</v>
      </c>
      <c r="J29" s="61" t="s">
        <v>26</v>
      </c>
      <c r="K29" s="59"/>
      <c r="L29" s="58"/>
      <c r="M29" s="59"/>
      <c r="N29" s="59"/>
      <c r="O29" s="59"/>
      <c r="P29" s="60" t="s">
        <v>26</v>
      </c>
      <c r="Q29" s="58"/>
      <c r="R29" s="59"/>
      <c r="S29" s="59"/>
      <c r="T29" s="58"/>
      <c r="U29" s="59"/>
      <c r="V29" s="59"/>
      <c r="W29" s="62"/>
      <c r="X29" s="58"/>
      <c r="Y29" s="59"/>
      <c r="Z29" s="58"/>
      <c r="AA29" s="58"/>
      <c r="AB29" s="59"/>
      <c r="AC29" s="59"/>
      <c r="AD29" s="62"/>
      <c r="AE29" s="58"/>
      <c r="AF29" s="59"/>
      <c r="AG29" s="58"/>
      <c r="AH29" s="58"/>
      <c r="AI29" s="59"/>
      <c r="AJ29" s="63"/>
      <c r="AK29" s="114" t="s">
        <v>43</v>
      </c>
      <c r="AL29" s="65">
        <v>13</v>
      </c>
      <c r="AM29" s="52"/>
      <c r="AN29" s="109"/>
      <c r="AO29" s="54"/>
      <c r="AP29" s="102"/>
    </row>
    <row r="30" spans="1:46" s="70" customFormat="1" ht="24" x14ac:dyDescent="0.15">
      <c r="A30" s="861"/>
      <c r="B30" s="862" t="s">
        <v>44</v>
      </c>
      <c r="C30" s="851" t="s">
        <v>45</v>
      </c>
      <c r="D30" s="864" t="s">
        <v>38</v>
      </c>
      <c r="E30" s="864"/>
      <c r="F30" s="851"/>
      <c r="G30" s="859"/>
      <c r="H30" s="851"/>
      <c r="I30" s="857"/>
      <c r="J30" s="857"/>
      <c r="K30" s="857"/>
      <c r="L30" s="779"/>
      <c r="M30" s="859"/>
      <c r="N30" s="849"/>
      <c r="O30" s="849"/>
      <c r="P30" s="849"/>
      <c r="Q30" s="851"/>
      <c r="R30" s="849"/>
      <c r="S30" s="855"/>
      <c r="T30" s="851"/>
      <c r="U30" s="849"/>
      <c r="V30" s="849"/>
      <c r="W30" s="849"/>
      <c r="X30" s="851"/>
      <c r="Y30" s="849"/>
      <c r="Z30" s="779"/>
      <c r="AA30" s="854"/>
      <c r="AB30" s="849"/>
      <c r="AC30" s="849"/>
      <c r="AD30" s="849"/>
      <c r="AE30" s="851"/>
      <c r="AF30" s="849"/>
      <c r="AG30" s="779"/>
      <c r="AH30" s="851"/>
      <c r="AI30" s="849"/>
      <c r="AJ30" s="852"/>
      <c r="AK30" s="779" t="s">
        <v>45</v>
      </c>
      <c r="AL30" s="839"/>
      <c r="AM30" s="66"/>
      <c r="AN30" s="67"/>
      <c r="AO30" s="68"/>
      <c r="AP30" s="108" t="s">
        <v>4</v>
      </c>
    </row>
    <row r="31" spans="1:46" s="70" customFormat="1" ht="24" x14ac:dyDescent="0.15">
      <c r="A31" s="861"/>
      <c r="B31" s="863"/>
      <c r="C31" s="851"/>
      <c r="D31" s="864"/>
      <c r="E31" s="864"/>
      <c r="F31" s="851"/>
      <c r="G31" s="860"/>
      <c r="H31" s="851"/>
      <c r="I31" s="858"/>
      <c r="J31" s="858"/>
      <c r="K31" s="858"/>
      <c r="L31" s="779"/>
      <c r="M31" s="860"/>
      <c r="N31" s="850"/>
      <c r="O31" s="850"/>
      <c r="P31" s="850"/>
      <c r="Q31" s="851"/>
      <c r="R31" s="850"/>
      <c r="S31" s="856"/>
      <c r="T31" s="851"/>
      <c r="U31" s="850"/>
      <c r="V31" s="850"/>
      <c r="W31" s="850"/>
      <c r="X31" s="851"/>
      <c r="Y31" s="850"/>
      <c r="Z31" s="779"/>
      <c r="AA31" s="854"/>
      <c r="AB31" s="850"/>
      <c r="AC31" s="850"/>
      <c r="AD31" s="850"/>
      <c r="AE31" s="851"/>
      <c r="AF31" s="850"/>
      <c r="AG31" s="779"/>
      <c r="AH31" s="851"/>
      <c r="AI31" s="850"/>
      <c r="AJ31" s="853"/>
      <c r="AK31" s="779"/>
      <c r="AL31" s="840"/>
      <c r="AM31" s="66"/>
      <c r="AN31" s="67"/>
      <c r="AO31" s="68"/>
      <c r="AP31" s="71"/>
    </row>
    <row r="32" spans="1:46" s="70" customFormat="1" ht="40.5" customHeight="1" x14ac:dyDescent="0.15">
      <c r="A32" s="108"/>
      <c r="B32" s="72"/>
      <c r="C32" s="73" t="s">
        <v>74</v>
      </c>
      <c r="D32" s="797" t="s">
        <v>47</v>
      </c>
      <c r="E32" s="798"/>
      <c r="F32" s="115" t="s">
        <v>26</v>
      </c>
      <c r="G32" s="115" t="s">
        <v>26</v>
      </c>
      <c r="H32" s="115"/>
      <c r="I32" s="75"/>
      <c r="J32" s="75"/>
      <c r="K32" s="75" t="s">
        <v>26</v>
      </c>
      <c r="L32" s="115" t="s">
        <v>26</v>
      </c>
      <c r="M32" s="115" t="s">
        <v>26</v>
      </c>
      <c r="N32" s="115" t="s">
        <v>26</v>
      </c>
      <c r="O32" s="115"/>
      <c r="P32" s="115"/>
      <c r="Q32" s="115"/>
      <c r="R32" s="115" t="s">
        <v>26</v>
      </c>
      <c r="S32" s="115" t="s">
        <v>26</v>
      </c>
      <c r="T32" s="115" t="s">
        <v>26</v>
      </c>
      <c r="U32" s="115" t="s">
        <v>26</v>
      </c>
      <c r="V32" s="115"/>
      <c r="W32" s="115"/>
      <c r="X32" s="115"/>
      <c r="Y32" s="115" t="s">
        <v>26</v>
      </c>
      <c r="Z32" s="115" t="s">
        <v>26</v>
      </c>
      <c r="AA32" s="115" t="s">
        <v>26</v>
      </c>
      <c r="AB32" s="115" t="s">
        <v>26</v>
      </c>
      <c r="AC32" s="115"/>
      <c r="AD32" s="115"/>
      <c r="AE32" s="113"/>
      <c r="AF32" s="115" t="s">
        <v>26</v>
      </c>
      <c r="AG32" s="115" t="s">
        <v>26</v>
      </c>
      <c r="AH32" s="115" t="s">
        <v>26</v>
      </c>
      <c r="AI32" s="115" t="s">
        <v>26</v>
      </c>
      <c r="AJ32" s="73"/>
      <c r="AK32" s="77" t="s">
        <v>74</v>
      </c>
      <c r="AL32" s="65"/>
      <c r="AM32" s="66"/>
      <c r="AN32" s="67"/>
      <c r="AO32" s="68"/>
      <c r="AP32" s="71"/>
    </row>
    <row r="33" spans="1:42" s="81" customFormat="1" ht="31.5" customHeight="1" x14ac:dyDescent="0.15">
      <c r="A33" s="78"/>
      <c r="B33" s="841" t="s">
        <v>48</v>
      </c>
      <c r="C33" s="842"/>
      <c r="D33" s="842"/>
      <c r="E33" s="843"/>
      <c r="F33" s="79">
        <f>8-COUNTIF(F14:F32,"休")-F36</f>
        <v>0</v>
      </c>
      <c r="G33" s="79">
        <f t="shared" ref="G33:AJ33" si="0">8-COUNTIF(G14:G32,"休")-G36</f>
        <v>6</v>
      </c>
      <c r="H33" s="79">
        <f t="shared" si="0"/>
        <v>6</v>
      </c>
      <c r="I33" s="79">
        <f t="shared" si="0"/>
        <v>5</v>
      </c>
      <c r="J33" s="79">
        <f t="shared" si="0"/>
        <v>5</v>
      </c>
      <c r="K33" s="79">
        <f t="shared" si="0"/>
        <v>5</v>
      </c>
      <c r="L33" s="79">
        <f t="shared" si="0"/>
        <v>5</v>
      </c>
      <c r="M33" s="79">
        <f t="shared" si="0"/>
        <v>1</v>
      </c>
      <c r="N33" s="79">
        <f t="shared" si="0"/>
        <v>6</v>
      </c>
      <c r="O33" s="79">
        <f t="shared" si="0"/>
        <v>7</v>
      </c>
      <c r="P33" s="79">
        <f t="shared" si="0"/>
        <v>5</v>
      </c>
      <c r="Q33" s="79">
        <f t="shared" si="0"/>
        <v>6</v>
      </c>
      <c r="R33" s="79">
        <f t="shared" si="0"/>
        <v>5</v>
      </c>
      <c r="S33" s="79">
        <f t="shared" si="0"/>
        <v>5</v>
      </c>
      <c r="T33" s="79">
        <f t="shared" si="0"/>
        <v>0</v>
      </c>
      <c r="U33" s="79">
        <f t="shared" si="0"/>
        <v>6</v>
      </c>
      <c r="V33" s="79">
        <f t="shared" si="0"/>
        <v>7</v>
      </c>
      <c r="W33" s="79">
        <f t="shared" si="0"/>
        <v>6</v>
      </c>
      <c r="X33" s="79">
        <f t="shared" si="0"/>
        <v>6</v>
      </c>
      <c r="Y33" s="79">
        <f t="shared" si="0"/>
        <v>5</v>
      </c>
      <c r="Z33" s="79">
        <f t="shared" si="0"/>
        <v>5</v>
      </c>
      <c r="AA33" s="79">
        <f t="shared" si="0"/>
        <v>5</v>
      </c>
      <c r="AB33" s="79">
        <f t="shared" si="0"/>
        <v>5</v>
      </c>
      <c r="AC33" s="79">
        <f t="shared" si="0"/>
        <v>7</v>
      </c>
      <c r="AD33" s="79">
        <f t="shared" si="0"/>
        <v>6</v>
      </c>
      <c r="AE33" s="79">
        <f t="shared" si="0"/>
        <v>5</v>
      </c>
      <c r="AF33" s="79">
        <f t="shared" si="0"/>
        <v>6</v>
      </c>
      <c r="AG33" s="79">
        <f t="shared" si="0"/>
        <v>5</v>
      </c>
      <c r="AH33" s="79">
        <f t="shared" si="0"/>
        <v>0</v>
      </c>
      <c r="AI33" s="79">
        <f t="shared" si="0"/>
        <v>5</v>
      </c>
      <c r="AJ33" s="30">
        <f t="shared" si="0"/>
        <v>8</v>
      </c>
      <c r="AK33" s="844"/>
      <c r="AL33" s="844"/>
      <c r="AM33" s="44"/>
      <c r="AN33" s="80"/>
      <c r="AO33" s="54"/>
    </row>
    <row r="34" spans="1:42" ht="13.5" customHeight="1" x14ac:dyDescent="0.15">
      <c r="A34" s="758"/>
      <c r="B34" s="833" t="s">
        <v>49</v>
      </c>
      <c r="C34" s="834"/>
      <c r="D34" s="834"/>
      <c r="E34" s="835"/>
      <c r="F34" s="771">
        <f>COUNTIF(F14:F32,"休")</f>
        <v>8</v>
      </c>
      <c r="G34" s="771">
        <f t="shared" ref="G34:AI34" si="1">COUNTIF(G14:G32,"休")</f>
        <v>2</v>
      </c>
      <c r="H34" s="771">
        <f t="shared" si="1"/>
        <v>2</v>
      </c>
      <c r="I34" s="771">
        <f t="shared" si="1"/>
        <v>3</v>
      </c>
      <c r="J34" s="771">
        <f t="shared" si="1"/>
        <v>3</v>
      </c>
      <c r="K34" s="771">
        <f t="shared" si="1"/>
        <v>3</v>
      </c>
      <c r="L34" s="771">
        <f t="shared" si="1"/>
        <v>3</v>
      </c>
      <c r="M34" s="771">
        <f t="shared" si="1"/>
        <v>7</v>
      </c>
      <c r="N34" s="771">
        <f t="shared" si="1"/>
        <v>2</v>
      </c>
      <c r="O34" s="771">
        <f t="shared" si="1"/>
        <v>1</v>
      </c>
      <c r="P34" s="771">
        <f t="shared" si="1"/>
        <v>3</v>
      </c>
      <c r="Q34" s="771">
        <f t="shared" si="1"/>
        <v>2</v>
      </c>
      <c r="R34" s="771">
        <f t="shared" si="1"/>
        <v>3</v>
      </c>
      <c r="S34" s="771">
        <f t="shared" si="1"/>
        <v>3</v>
      </c>
      <c r="T34" s="771">
        <f t="shared" si="1"/>
        <v>8</v>
      </c>
      <c r="U34" s="771">
        <f t="shared" si="1"/>
        <v>2</v>
      </c>
      <c r="V34" s="771">
        <f t="shared" si="1"/>
        <v>1</v>
      </c>
      <c r="W34" s="771">
        <f t="shared" si="1"/>
        <v>2</v>
      </c>
      <c r="X34" s="771">
        <f t="shared" si="1"/>
        <v>2</v>
      </c>
      <c r="Y34" s="771">
        <f t="shared" si="1"/>
        <v>3</v>
      </c>
      <c r="Z34" s="771">
        <f t="shared" si="1"/>
        <v>3</v>
      </c>
      <c r="AA34" s="771">
        <f t="shared" si="1"/>
        <v>3</v>
      </c>
      <c r="AB34" s="771">
        <f t="shared" si="1"/>
        <v>3</v>
      </c>
      <c r="AC34" s="771">
        <f t="shared" si="1"/>
        <v>1</v>
      </c>
      <c r="AD34" s="771">
        <f t="shared" si="1"/>
        <v>2</v>
      </c>
      <c r="AE34" s="771">
        <f t="shared" si="1"/>
        <v>3</v>
      </c>
      <c r="AF34" s="771">
        <f t="shared" si="1"/>
        <v>2</v>
      </c>
      <c r="AG34" s="771">
        <f t="shared" si="1"/>
        <v>3</v>
      </c>
      <c r="AH34" s="771">
        <f t="shared" si="1"/>
        <v>8</v>
      </c>
      <c r="AI34" s="771">
        <f t="shared" si="1"/>
        <v>3</v>
      </c>
      <c r="AJ34" s="82"/>
      <c r="AK34" s="845"/>
      <c r="AL34" s="846"/>
      <c r="AM34" s="106"/>
      <c r="AN34" s="101"/>
      <c r="AO34" s="35"/>
      <c r="AP34" s="29"/>
    </row>
    <row r="35" spans="1:42" ht="14.25" customHeight="1" x14ac:dyDescent="0.15">
      <c r="A35" s="758"/>
      <c r="B35" s="836"/>
      <c r="C35" s="837"/>
      <c r="D35" s="837"/>
      <c r="E35" s="838"/>
      <c r="F35" s="771"/>
      <c r="G35" s="771"/>
      <c r="H35" s="771"/>
      <c r="I35" s="771"/>
      <c r="J35" s="771"/>
      <c r="K35" s="771"/>
      <c r="L35" s="771"/>
      <c r="M35" s="771"/>
      <c r="N35" s="771"/>
      <c r="O35" s="771"/>
      <c r="P35" s="771"/>
      <c r="Q35" s="771"/>
      <c r="R35" s="771"/>
      <c r="S35" s="771"/>
      <c r="T35" s="771"/>
      <c r="U35" s="771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71"/>
      <c r="AH35" s="771"/>
      <c r="AI35" s="771"/>
      <c r="AJ35" s="104"/>
      <c r="AK35" s="846"/>
      <c r="AL35" s="846"/>
      <c r="AM35" s="106"/>
      <c r="AN35" s="101"/>
      <c r="AO35" s="35"/>
      <c r="AP35" s="29"/>
    </row>
    <row r="36" spans="1:42" ht="14.25" customHeight="1" x14ac:dyDescent="0.15">
      <c r="A36" s="102"/>
      <c r="B36" s="833" t="s">
        <v>50</v>
      </c>
      <c r="C36" s="834"/>
      <c r="D36" s="834"/>
      <c r="E36" s="835"/>
      <c r="F36" s="771">
        <v>0</v>
      </c>
      <c r="G36" s="771">
        <v>0</v>
      </c>
      <c r="H36" s="771">
        <v>0</v>
      </c>
      <c r="I36" s="771">
        <v>0</v>
      </c>
      <c r="J36" s="771">
        <v>0</v>
      </c>
      <c r="K36" s="771">
        <v>0</v>
      </c>
      <c r="L36" s="771">
        <v>0</v>
      </c>
      <c r="M36" s="771">
        <v>0</v>
      </c>
      <c r="N36" s="771">
        <v>0</v>
      </c>
      <c r="O36" s="771">
        <v>0</v>
      </c>
      <c r="P36" s="771">
        <v>0</v>
      </c>
      <c r="Q36" s="771">
        <v>0</v>
      </c>
      <c r="R36" s="771">
        <v>0</v>
      </c>
      <c r="S36" s="771">
        <v>0</v>
      </c>
      <c r="T36" s="771">
        <v>0</v>
      </c>
      <c r="U36" s="771">
        <v>0</v>
      </c>
      <c r="V36" s="771">
        <v>0</v>
      </c>
      <c r="W36" s="771">
        <v>0</v>
      </c>
      <c r="X36" s="771">
        <v>0</v>
      </c>
      <c r="Y36" s="771">
        <v>0</v>
      </c>
      <c r="Z36" s="771">
        <v>0</v>
      </c>
      <c r="AA36" s="771">
        <v>0</v>
      </c>
      <c r="AB36" s="771">
        <v>0</v>
      </c>
      <c r="AC36" s="771">
        <v>0</v>
      </c>
      <c r="AD36" s="771">
        <v>0</v>
      </c>
      <c r="AE36" s="771">
        <v>0</v>
      </c>
      <c r="AF36" s="771">
        <v>0</v>
      </c>
      <c r="AG36" s="771">
        <v>0</v>
      </c>
      <c r="AH36" s="771">
        <v>0</v>
      </c>
      <c r="AI36" s="771">
        <v>0</v>
      </c>
      <c r="AJ36" s="82"/>
      <c r="AK36" s="845"/>
      <c r="AL36" s="846"/>
      <c r="AM36" s="106"/>
      <c r="AN36" s="101"/>
      <c r="AO36" s="35"/>
      <c r="AP36" s="29"/>
    </row>
    <row r="37" spans="1:42" ht="14.25" customHeight="1" x14ac:dyDescent="0.15">
      <c r="A37" s="102"/>
      <c r="B37" s="836"/>
      <c r="C37" s="837"/>
      <c r="D37" s="837"/>
      <c r="E37" s="838"/>
      <c r="F37" s="771"/>
      <c r="G37" s="771"/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771"/>
      <c r="AC37" s="771"/>
      <c r="AD37" s="771"/>
      <c r="AE37" s="771"/>
      <c r="AF37" s="771"/>
      <c r="AG37" s="771"/>
      <c r="AH37" s="771"/>
      <c r="AI37" s="771"/>
      <c r="AJ37" s="104"/>
      <c r="AK37" s="846"/>
      <c r="AL37" s="846"/>
      <c r="AM37" s="106"/>
      <c r="AN37" s="101"/>
      <c r="AO37" s="35"/>
      <c r="AP37" s="29"/>
    </row>
    <row r="38" spans="1:42" ht="14.25" customHeight="1" x14ac:dyDescent="0.15">
      <c r="A38" s="102"/>
      <c r="B38" s="826"/>
      <c r="C38" s="827"/>
      <c r="D38" s="827"/>
      <c r="E38" s="82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18"/>
      <c r="AJ38" s="38"/>
      <c r="AK38" s="845"/>
      <c r="AL38" s="846"/>
      <c r="AM38" s="106"/>
      <c r="AN38" s="101"/>
      <c r="AO38" s="35"/>
      <c r="AP38" s="29"/>
    </row>
    <row r="39" spans="1:42" ht="14.25" customHeight="1" x14ac:dyDescent="0.15">
      <c r="A39" s="102"/>
      <c r="B39" s="829"/>
      <c r="C39" s="830"/>
      <c r="D39" s="830"/>
      <c r="E39" s="831"/>
      <c r="F39" s="819"/>
      <c r="G39" s="832"/>
      <c r="H39" s="832"/>
      <c r="I39" s="832"/>
      <c r="J39" s="819"/>
      <c r="K39" s="819"/>
      <c r="L39" s="819"/>
      <c r="M39" s="819"/>
      <c r="N39" s="819"/>
      <c r="O39" s="819"/>
      <c r="P39" s="819"/>
      <c r="Q39" s="819"/>
      <c r="R39" s="819"/>
      <c r="S39" s="819"/>
      <c r="T39" s="819"/>
      <c r="U39" s="819"/>
      <c r="V39" s="819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19"/>
      <c r="AJ39" s="38"/>
      <c r="AK39" s="845"/>
      <c r="AL39" s="846"/>
      <c r="AM39" s="106"/>
      <c r="AN39" s="101"/>
      <c r="AO39" s="35"/>
      <c r="AP39" s="29"/>
    </row>
    <row r="40" spans="1:42" ht="13.5" customHeight="1" x14ac:dyDescent="0.15">
      <c r="A40" s="758"/>
      <c r="B40" s="820" t="s">
        <v>51</v>
      </c>
      <c r="C40" s="821"/>
      <c r="D40" s="821"/>
      <c r="E40" s="822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  <c r="Y40" s="809"/>
      <c r="Z40" s="809"/>
      <c r="AA40" s="809"/>
      <c r="AB40" s="809"/>
      <c r="AC40" s="809"/>
      <c r="AD40" s="809"/>
      <c r="AE40" s="809"/>
      <c r="AF40" s="809"/>
      <c r="AG40" s="809"/>
      <c r="AH40" s="809"/>
      <c r="AI40" s="809"/>
      <c r="AJ40" s="817"/>
      <c r="AK40" s="845"/>
      <c r="AL40" s="846"/>
      <c r="AM40" s="106"/>
      <c r="AN40" s="781"/>
      <c r="AO40" s="35"/>
      <c r="AP40" s="29"/>
    </row>
    <row r="41" spans="1:42" ht="13.5" customHeight="1" x14ac:dyDescent="0.15">
      <c r="A41" s="758"/>
      <c r="B41" s="823"/>
      <c r="C41" s="824"/>
      <c r="D41" s="824"/>
      <c r="E41" s="825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0"/>
      <c r="AD41" s="810"/>
      <c r="AE41" s="810"/>
      <c r="AF41" s="810"/>
      <c r="AG41" s="810"/>
      <c r="AH41" s="810"/>
      <c r="AI41" s="810"/>
      <c r="AJ41" s="817"/>
      <c r="AK41" s="845"/>
      <c r="AL41" s="846"/>
      <c r="AM41" s="106"/>
      <c r="AN41" s="781"/>
      <c r="AO41" s="35"/>
      <c r="AP41" s="29"/>
    </row>
    <row r="42" spans="1:42" ht="15" customHeight="1" x14ac:dyDescent="0.15">
      <c r="A42" s="758">
        <v>6</v>
      </c>
      <c r="B42" s="811" t="s">
        <v>52</v>
      </c>
      <c r="C42" s="812"/>
      <c r="D42" s="812"/>
      <c r="E42" s="813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7"/>
      <c r="S42" s="807"/>
      <c r="T42" s="807"/>
      <c r="U42" s="807"/>
      <c r="V42" s="807"/>
      <c r="W42" s="807"/>
      <c r="X42" s="807"/>
      <c r="Y42" s="807"/>
      <c r="Z42" s="807"/>
      <c r="AA42" s="807"/>
      <c r="AB42" s="807"/>
      <c r="AC42" s="807"/>
      <c r="AD42" s="807"/>
      <c r="AE42" s="807"/>
      <c r="AF42" s="807"/>
      <c r="AG42" s="807"/>
      <c r="AH42" s="807"/>
      <c r="AI42" s="807"/>
      <c r="AJ42" s="85"/>
      <c r="AK42" s="845"/>
      <c r="AL42" s="846"/>
      <c r="AM42" s="106"/>
      <c r="AN42" s="781">
        <f>COUNTIF(F42:AH42,"休")</f>
        <v>0</v>
      </c>
      <c r="AO42" s="35"/>
      <c r="AP42" s="29"/>
    </row>
    <row r="43" spans="1:42" ht="15" customHeight="1" x14ac:dyDescent="0.15">
      <c r="A43" s="758"/>
      <c r="B43" s="814"/>
      <c r="C43" s="815"/>
      <c r="D43" s="815"/>
      <c r="E43" s="816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808"/>
      <c r="U43" s="808"/>
      <c r="V43" s="808"/>
      <c r="W43" s="808"/>
      <c r="X43" s="808"/>
      <c r="Y43" s="808"/>
      <c r="Z43" s="808"/>
      <c r="AA43" s="808"/>
      <c r="AB43" s="808"/>
      <c r="AC43" s="808"/>
      <c r="AD43" s="808"/>
      <c r="AE43" s="808"/>
      <c r="AF43" s="808"/>
      <c r="AG43" s="808"/>
      <c r="AH43" s="808"/>
      <c r="AI43" s="808"/>
      <c r="AJ43" s="85"/>
      <c r="AK43" s="845"/>
      <c r="AL43" s="846"/>
      <c r="AM43" s="106"/>
      <c r="AN43" s="781"/>
      <c r="AO43" s="35"/>
      <c r="AP43" s="29"/>
    </row>
    <row r="44" spans="1:42" ht="15" customHeight="1" x14ac:dyDescent="0.15">
      <c r="A44" s="758">
        <v>7</v>
      </c>
      <c r="B44" s="801" t="s">
        <v>53</v>
      </c>
      <c r="C44" s="802"/>
      <c r="D44" s="802"/>
      <c r="E44" s="803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  <c r="Y44" s="799"/>
      <c r="Z44" s="799"/>
      <c r="AA44" s="799"/>
      <c r="AB44" s="799"/>
      <c r="AC44" s="799"/>
      <c r="AD44" s="799"/>
      <c r="AE44" s="799"/>
      <c r="AF44" s="799"/>
      <c r="AG44" s="799"/>
      <c r="AH44" s="799"/>
      <c r="AI44" s="799"/>
      <c r="AJ44" s="86"/>
      <c r="AK44" s="845"/>
      <c r="AL44" s="846"/>
      <c r="AM44" s="106"/>
      <c r="AN44" s="781">
        <f>COUNTIF(F44:AH44,"休")</f>
        <v>0</v>
      </c>
      <c r="AO44" s="35"/>
      <c r="AP44" s="29"/>
    </row>
    <row r="45" spans="1:42" ht="14.25" customHeight="1" thickBot="1" x14ac:dyDescent="0.2">
      <c r="A45" s="758"/>
      <c r="B45" s="804"/>
      <c r="C45" s="805"/>
      <c r="D45" s="805"/>
      <c r="E45" s="806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  <c r="Y45" s="800"/>
      <c r="Z45" s="800"/>
      <c r="AA45" s="800"/>
      <c r="AB45" s="800"/>
      <c r="AC45" s="800"/>
      <c r="AD45" s="800"/>
      <c r="AE45" s="800"/>
      <c r="AF45" s="800"/>
      <c r="AG45" s="800"/>
      <c r="AH45" s="800"/>
      <c r="AI45" s="800"/>
      <c r="AJ45" s="103"/>
      <c r="AK45" s="847"/>
      <c r="AL45" s="848"/>
      <c r="AM45" s="107"/>
      <c r="AN45" s="793"/>
      <c r="AO45" s="35"/>
      <c r="AP45" s="29"/>
    </row>
    <row r="46" spans="1:42" s="2" customFormat="1" ht="15" customHeight="1" x14ac:dyDescent="0.15">
      <c r="A46" s="100"/>
      <c r="B46" s="89"/>
      <c r="C46" s="90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100"/>
    </row>
    <row r="47" spans="1:42" s="2" customFormat="1" ht="29.25" customHeight="1" x14ac:dyDescent="0.15">
      <c r="A47" s="100"/>
      <c r="B47" s="98" t="s">
        <v>62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100"/>
    </row>
    <row r="48" spans="1:42" s="2" customFormat="1" ht="29.25" hidden="1" customHeight="1" x14ac:dyDescent="0.15">
      <c r="A48" s="100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0"/>
    </row>
    <row r="49" spans="1:41" s="2" customFormat="1" ht="29.25" hidden="1" customHeight="1" x14ac:dyDescent="0.15">
      <c r="A49" s="100"/>
      <c r="B49" s="99" t="s">
        <v>54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0"/>
    </row>
    <row r="50" spans="1:41" s="2" customFormat="1" ht="29.25" hidden="1" customHeight="1" x14ac:dyDescent="0.15">
      <c r="A50" s="100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0"/>
    </row>
    <row r="51" spans="1:41" ht="25.5" hidden="1" customHeight="1" x14ac:dyDescent="0.15">
      <c r="B51" s="92"/>
      <c r="C51" s="93" t="s">
        <v>55</v>
      </c>
      <c r="D51" s="794" t="s">
        <v>56</v>
      </c>
      <c r="E51" s="794"/>
      <c r="F51" s="794"/>
      <c r="G51" s="794"/>
      <c r="H51" s="794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102"/>
    </row>
    <row r="52" spans="1:41" s="2" customFormat="1" ht="25.5" x14ac:dyDescent="0.15">
      <c r="B52" s="94" t="s">
        <v>78</v>
      </c>
      <c r="C52" s="94"/>
      <c r="D52" s="95"/>
      <c r="E52" s="95"/>
      <c r="F52" s="95"/>
      <c r="G52" s="95"/>
      <c r="H52" s="95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100"/>
    </row>
    <row r="53" spans="1:41" ht="25.5" customHeight="1" x14ac:dyDescent="0.15">
      <c r="B53" s="94" t="s">
        <v>57</v>
      </c>
      <c r="C53" s="93"/>
      <c r="D53" s="99"/>
      <c r="E53" s="99"/>
      <c r="F53" s="99"/>
      <c r="G53" s="99"/>
      <c r="H53" s="9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 t="s">
        <v>58</v>
      </c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102"/>
    </row>
    <row r="54" spans="1:41" ht="25.5" customHeight="1" x14ac:dyDescent="0.15">
      <c r="B54" s="794" t="s">
        <v>59</v>
      </c>
      <c r="C54" s="794"/>
      <c r="D54" s="794"/>
      <c r="E54" s="794"/>
      <c r="F54" s="794"/>
      <c r="G54" s="794"/>
      <c r="H54" s="794"/>
      <c r="I54" s="794"/>
      <c r="J54" s="794"/>
      <c r="K54" s="794"/>
      <c r="L54" s="794"/>
      <c r="M54" s="794"/>
      <c r="N54" s="794"/>
      <c r="O54" s="794"/>
      <c r="P54" s="794"/>
      <c r="Q54" s="794"/>
      <c r="R54" s="794"/>
      <c r="S54" s="794"/>
      <c r="T54" s="794"/>
      <c r="U54" s="794"/>
      <c r="V54" s="794"/>
      <c r="W54" s="794"/>
      <c r="X54" s="794"/>
      <c r="Y54" s="794"/>
      <c r="Z54" s="794"/>
      <c r="AA54" s="794"/>
      <c r="AB54" s="794"/>
      <c r="AC54" s="794"/>
      <c r="AD54" s="794"/>
      <c r="AE54" s="794"/>
      <c r="AF54" s="794"/>
      <c r="AG54" s="794"/>
      <c r="AH54" s="794"/>
      <c r="AI54" s="794"/>
      <c r="AJ54" s="794"/>
      <c r="AK54" s="794"/>
      <c r="AL54" s="794"/>
      <c r="AM54" s="794"/>
      <c r="AN54" s="794"/>
    </row>
    <row r="55" spans="1:41" ht="25.5" x14ac:dyDescent="0.15">
      <c r="B55" s="794" t="s">
        <v>60</v>
      </c>
      <c r="C55" s="794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94"/>
      <c r="Z55" s="794"/>
      <c r="AA55" s="794"/>
      <c r="AB55" s="794"/>
      <c r="AC55" s="794"/>
      <c r="AD55" s="794"/>
      <c r="AE55" s="794"/>
      <c r="AF55" s="794"/>
      <c r="AG55" s="794"/>
      <c r="AH55" s="794"/>
      <c r="AI55" s="794"/>
      <c r="AJ55" s="794"/>
      <c r="AK55" s="794"/>
      <c r="AL55" s="794"/>
      <c r="AM55" s="794"/>
      <c r="AN55" s="794"/>
    </row>
    <row r="56" spans="1:41" ht="26.25" customHeight="1" x14ac:dyDescent="0.15"/>
    <row r="57" spans="1:41" ht="5.65" customHeight="1" x14ac:dyDescent="0.15">
      <c r="Q57" s="96"/>
    </row>
    <row r="46026" spans="1:41" s="2" customFormat="1" ht="5.65" customHeight="1" x14ac:dyDescent="0.15">
      <c r="A46026" s="1"/>
      <c r="B46026" s="1"/>
      <c r="C46026" s="1"/>
      <c r="D46026" s="1"/>
      <c r="E46026" s="1"/>
      <c r="V46026" s="791"/>
      <c r="W46026" s="792" t="e">
        <f>T$10-V46026</f>
        <v>#VALUE!</v>
      </c>
      <c r="AN46026" s="1"/>
      <c r="AO46026" s="1"/>
    </row>
    <row r="46027" spans="1:41" s="2" customFormat="1" ht="5.65" customHeight="1" x14ac:dyDescent="0.15">
      <c r="A46027" s="1"/>
      <c r="B46027" s="1"/>
      <c r="C46027" s="1"/>
      <c r="D46027" s="1"/>
      <c r="E46027" s="1"/>
      <c r="V46027" s="791"/>
      <c r="W46027" s="792"/>
      <c r="AN46027" s="1"/>
      <c r="AO46027" s="1"/>
    </row>
  </sheetData>
  <mergeCells count="650">
    <mergeCell ref="A2:A11"/>
    <mergeCell ref="B2:D4"/>
    <mergeCell ref="E2:E3"/>
    <mergeCell ref="F2:F3"/>
    <mergeCell ref="G2:G3"/>
    <mergeCell ref="H2:H3"/>
    <mergeCell ref="B7:E7"/>
    <mergeCell ref="B8:E9"/>
    <mergeCell ref="F8:F9"/>
    <mergeCell ref="G8:G9"/>
    <mergeCell ref="H8:H9"/>
    <mergeCell ref="B10:B11"/>
    <mergeCell ref="C10:C11"/>
    <mergeCell ref="D10:E11"/>
    <mergeCell ref="F10:F11"/>
    <mergeCell ref="G10:G11"/>
    <mergeCell ref="H10:H11"/>
    <mergeCell ref="AJ2:AJ3"/>
    <mergeCell ref="B5:E5"/>
    <mergeCell ref="B6:E6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I8:I9"/>
    <mergeCell ref="J8:J9"/>
    <mergeCell ref="K8:K9"/>
    <mergeCell ref="L8:L9"/>
    <mergeCell ref="M8:M9"/>
    <mergeCell ref="AG2:AG3"/>
    <mergeCell ref="AH2:AH3"/>
    <mergeCell ref="AI2:AI3"/>
    <mergeCell ref="L2:L3"/>
    <mergeCell ref="M2:M3"/>
    <mergeCell ref="N2:N3"/>
    <mergeCell ref="Q8:Q9"/>
    <mergeCell ref="R8:R9"/>
    <mergeCell ref="S8:S9"/>
    <mergeCell ref="I10:I11"/>
    <mergeCell ref="AF8:AF9"/>
    <mergeCell ref="AG8:AG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J10:J11"/>
    <mergeCell ref="K10:K11"/>
    <mergeCell ref="L10:L11"/>
    <mergeCell ref="M10:M11"/>
    <mergeCell ref="N10:N11"/>
    <mergeCell ref="O10:O11"/>
    <mergeCell ref="AL8:AL9"/>
    <mergeCell ref="AN8:AN9"/>
    <mergeCell ref="AQ8:AT8"/>
    <mergeCell ref="AH8:AH9"/>
    <mergeCell ref="AI8:AI9"/>
    <mergeCell ref="AJ8:AJ9"/>
    <mergeCell ref="AK8:AK11"/>
    <mergeCell ref="AH10:AH11"/>
    <mergeCell ref="AI10:AI11"/>
    <mergeCell ref="AJ10:AJ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M12:M13"/>
    <mergeCell ref="N12:N13"/>
    <mergeCell ref="O12:O13"/>
    <mergeCell ref="P12:P13"/>
    <mergeCell ref="Q12:Q13"/>
    <mergeCell ref="R12:R13"/>
    <mergeCell ref="AL10:AL11"/>
    <mergeCell ref="AN10:AN11"/>
    <mergeCell ref="B12:E13"/>
    <mergeCell ref="F12:F13"/>
    <mergeCell ref="G12:G13"/>
    <mergeCell ref="H12:H13"/>
    <mergeCell ref="I12:I13"/>
    <mergeCell ref="J12:J13"/>
    <mergeCell ref="K12:K13"/>
    <mergeCell ref="L12:L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K14:K15"/>
    <mergeCell ref="L14:L15"/>
    <mergeCell ref="M14:M15"/>
    <mergeCell ref="N14:N15"/>
    <mergeCell ref="O14:O15"/>
    <mergeCell ref="P14:P15"/>
    <mergeCell ref="AL12:AL13"/>
    <mergeCell ref="A14:A15"/>
    <mergeCell ref="B14:B15"/>
    <mergeCell ref="C14:C15"/>
    <mergeCell ref="D14:E15"/>
    <mergeCell ref="F14:F15"/>
    <mergeCell ref="G14:G15"/>
    <mergeCell ref="H14:H15"/>
    <mergeCell ref="I14:I15"/>
    <mergeCell ref="J14:J15"/>
    <mergeCell ref="AE12:AE13"/>
    <mergeCell ref="AF12:AF13"/>
    <mergeCell ref="AG12:AG13"/>
    <mergeCell ref="AH12:AH13"/>
    <mergeCell ref="AI12:AI13"/>
    <mergeCell ref="AK12:AK13"/>
    <mergeCell ref="Y12:Y13"/>
    <mergeCell ref="Z12:Z13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AI14:AI15"/>
    <mergeCell ref="AJ14:AJ15"/>
    <mergeCell ref="AK14:AK15"/>
    <mergeCell ref="AL14:AL15"/>
    <mergeCell ref="AN14:AN15"/>
    <mergeCell ref="AP14:AP15"/>
    <mergeCell ref="AC14:AC15"/>
    <mergeCell ref="AD14:AD15"/>
    <mergeCell ref="AE14:AE15"/>
    <mergeCell ref="AF14:AF15"/>
    <mergeCell ref="AG14:AG15"/>
    <mergeCell ref="AH14:AH15"/>
    <mergeCell ref="H16:H17"/>
    <mergeCell ref="I16:I17"/>
    <mergeCell ref="J16:J17"/>
    <mergeCell ref="K16:K17"/>
    <mergeCell ref="L16:L17"/>
    <mergeCell ref="M16:M17"/>
    <mergeCell ref="A16:A17"/>
    <mergeCell ref="B16:B17"/>
    <mergeCell ref="C16:C17"/>
    <mergeCell ref="D16:E17"/>
    <mergeCell ref="F16:F17"/>
    <mergeCell ref="G16:G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AL16:AL17"/>
    <mergeCell ref="AN16:AN17"/>
    <mergeCell ref="AP16:AP17"/>
    <mergeCell ref="A18:A19"/>
    <mergeCell ref="B18:B19"/>
    <mergeCell ref="C18:C19"/>
    <mergeCell ref="D18:E19"/>
    <mergeCell ref="F18:F19"/>
    <mergeCell ref="G18:G19"/>
    <mergeCell ref="H18:H19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J20:J21"/>
    <mergeCell ref="K20:K21"/>
    <mergeCell ref="L20:L21"/>
    <mergeCell ref="M20:M21"/>
    <mergeCell ref="N20:N21"/>
    <mergeCell ref="O20:O21"/>
    <mergeCell ref="AN18:AN19"/>
    <mergeCell ref="AP18:AP19"/>
    <mergeCell ref="A20:A21"/>
    <mergeCell ref="B20:B21"/>
    <mergeCell ref="C20:C21"/>
    <mergeCell ref="D20:E21"/>
    <mergeCell ref="F20:F21"/>
    <mergeCell ref="G20:G21"/>
    <mergeCell ref="H20:H21"/>
    <mergeCell ref="I20:I21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AH20:AH21"/>
    <mergeCell ref="AI20:AI21"/>
    <mergeCell ref="AJ20:AJ21"/>
    <mergeCell ref="AK20:AK21"/>
    <mergeCell ref="AL20:AL21"/>
    <mergeCell ref="AN20:AN21"/>
    <mergeCell ref="AB20:AB21"/>
    <mergeCell ref="AC20:AC21"/>
    <mergeCell ref="AD20:AD21"/>
    <mergeCell ref="AE20:AE21"/>
    <mergeCell ref="AF20:AF21"/>
    <mergeCell ref="AG20:AG21"/>
    <mergeCell ref="I23:I24"/>
    <mergeCell ref="J23:J24"/>
    <mergeCell ref="K23:K24"/>
    <mergeCell ref="L23:L24"/>
    <mergeCell ref="M23:M24"/>
    <mergeCell ref="N23:N24"/>
    <mergeCell ref="B23:B24"/>
    <mergeCell ref="C23:C24"/>
    <mergeCell ref="D23:E24"/>
    <mergeCell ref="F23:F24"/>
    <mergeCell ref="G23:G24"/>
    <mergeCell ref="H23:H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E26"/>
    <mergeCell ref="F25:F26"/>
    <mergeCell ref="G25:G26"/>
    <mergeCell ref="F27:F28"/>
    <mergeCell ref="G27:G28"/>
    <mergeCell ref="H27:H28"/>
    <mergeCell ref="I27:I28"/>
    <mergeCell ref="AF25:AF26"/>
    <mergeCell ref="AG25:AG26"/>
    <mergeCell ref="AH25:AH26"/>
    <mergeCell ref="AI25:AI26"/>
    <mergeCell ref="AJ25:AJ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O27:O28"/>
    <mergeCell ref="AL25:AL26"/>
    <mergeCell ref="AN25:AN26"/>
    <mergeCell ref="AP25:AP26"/>
    <mergeCell ref="AK25:AK26"/>
    <mergeCell ref="Q25:Q26"/>
    <mergeCell ref="R25:R26"/>
    <mergeCell ref="S25:S26"/>
    <mergeCell ref="AH27:AH28"/>
    <mergeCell ref="AI27:AI28"/>
    <mergeCell ref="AJ27:AJ28"/>
    <mergeCell ref="AK27:AK28"/>
    <mergeCell ref="AL27:AL28"/>
    <mergeCell ref="D29:E29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H30:H31"/>
    <mergeCell ref="I30:I31"/>
    <mergeCell ref="J30:J31"/>
    <mergeCell ref="K30:K31"/>
    <mergeCell ref="L30:L31"/>
    <mergeCell ref="M30:M31"/>
    <mergeCell ref="A30:A31"/>
    <mergeCell ref="B30:B31"/>
    <mergeCell ref="C30:C31"/>
    <mergeCell ref="D30:E31"/>
    <mergeCell ref="F30:F31"/>
    <mergeCell ref="G30:G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AL30:AL31"/>
    <mergeCell ref="D32:E32"/>
    <mergeCell ref="B33:E33"/>
    <mergeCell ref="AK33:AK45"/>
    <mergeCell ref="AL33:AL45"/>
    <mergeCell ref="A34:A35"/>
    <mergeCell ref="B34:E35"/>
    <mergeCell ref="F34:F35"/>
    <mergeCell ref="G34:G35"/>
    <mergeCell ref="H34:H35"/>
    <mergeCell ref="AF30:AF31"/>
    <mergeCell ref="AG30:AG31"/>
    <mergeCell ref="AH30:AH31"/>
    <mergeCell ref="AI30:AI31"/>
    <mergeCell ref="AJ30:AJ31"/>
    <mergeCell ref="AK30:AK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G34:AG35"/>
    <mergeCell ref="AH34:AH35"/>
    <mergeCell ref="AI34:AI35"/>
    <mergeCell ref="B36:E37"/>
    <mergeCell ref="F36:F37"/>
    <mergeCell ref="G36:G37"/>
    <mergeCell ref="H36:H37"/>
    <mergeCell ref="I36:I37"/>
    <mergeCell ref="J36:J37"/>
    <mergeCell ref="K36:K37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C36:AC37"/>
    <mergeCell ref="F38:F39"/>
    <mergeCell ref="G38:G39"/>
    <mergeCell ref="H38:H39"/>
    <mergeCell ref="I38:I39"/>
    <mergeCell ref="J38:J39"/>
    <mergeCell ref="AD36:AD37"/>
    <mergeCell ref="AE36:AE37"/>
    <mergeCell ref="AF36:AF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S38:S39"/>
    <mergeCell ref="T38:T39"/>
    <mergeCell ref="U38:U39"/>
    <mergeCell ref="K38:K39"/>
    <mergeCell ref="L38:L39"/>
    <mergeCell ref="M38:M39"/>
    <mergeCell ref="N38:N39"/>
    <mergeCell ref="O38:O39"/>
    <mergeCell ref="P38:P39"/>
    <mergeCell ref="AI38:AI39"/>
    <mergeCell ref="A40:A41"/>
    <mergeCell ref="B40:E41"/>
    <mergeCell ref="F40:F41"/>
    <mergeCell ref="G40:G41"/>
    <mergeCell ref="H40:H41"/>
    <mergeCell ref="I40:I41"/>
    <mergeCell ref="J40:J41"/>
    <mergeCell ref="K40:K41"/>
    <mergeCell ref="L40:L41"/>
    <mergeCell ref="AC38:AC39"/>
    <mergeCell ref="AD38:AD39"/>
    <mergeCell ref="AE38:AE39"/>
    <mergeCell ref="AF38:AF39"/>
    <mergeCell ref="AG38:AG39"/>
    <mergeCell ref="AH38:AH39"/>
    <mergeCell ref="W38:W39"/>
    <mergeCell ref="B38:E39"/>
    <mergeCell ref="X38:X39"/>
    <mergeCell ref="Y38:Y39"/>
    <mergeCell ref="Z38:Z39"/>
    <mergeCell ref="AA38:AA39"/>
    <mergeCell ref="AB38:AB39"/>
    <mergeCell ref="Q38:Q39"/>
    <mergeCell ref="R38:R39"/>
    <mergeCell ref="U40:U41"/>
    <mergeCell ref="V40:V41"/>
    <mergeCell ref="W40:W41"/>
    <mergeCell ref="X40:X41"/>
    <mergeCell ref="AA40:AA41"/>
    <mergeCell ref="AB40:AB41"/>
    <mergeCell ref="V38:V39"/>
    <mergeCell ref="M40:M41"/>
    <mergeCell ref="N40:N41"/>
    <mergeCell ref="O40:O41"/>
    <mergeCell ref="P40:P41"/>
    <mergeCell ref="Q40:Q41"/>
    <mergeCell ref="R40:R41"/>
    <mergeCell ref="AN40:AN41"/>
    <mergeCell ref="A42:A43"/>
    <mergeCell ref="B42:E43"/>
    <mergeCell ref="F42:F43"/>
    <mergeCell ref="G42:G43"/>
    <mergeCell ref="H42:H43"/>
    <mergeCell ref="I42:I43"/>
    <mergeCell ref="J42:J43"/>
    <mergeCell ref="K42:K43"/>
    <mergeCell ref="L42:L43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C40:AC41"/>
    <mergeCell ref="AD40:AD41"/>
    <mergeCell ref="S40:S41"/>
    <mergeCell ref="T40:T41"/>
    <mergeCell ref="AH42:AH43"/>
    <mergeCell ref="AI42:AI43"/>
    <mergeCell ref="AN42:AN43"/>
    <mergeCell ref="Y42:Y43"/>
    <mergeCell ref="Z42:Z43"/>
    <mergeCell ref="AA42:AA43"/>
    <mergeCell ref="AB42:AB43"/>
    <mergeCell ref="AC42:AC43"/>
    <mergeCell ref="AD42:AD43"/>
    <mergeCell ref="A44:A45"/>
    <mergeCell ref="B44:E45"/>
    <mergeCell ref="F44:F45"/>
    <mergeCell ref="G44:G45"/>
    <mergeCell ref="H44:H45"/>
    <mergeCell ref="I44:I45"/>
    <mergeCell ref="AE42:AE43"/>
    <mergeCell ref="AF42:AF43"/>
    <mergeCell ref="AG42:A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B55:AN55"/>
    <mergeCell ref="V46026:V46027"/>
    <mergeCell ref="W46026:W46027"/>
    <mergeCell ref="D22:E22"/>
    <mergeCell ref="D27:E27"/>
    <mergeCell ref="D28:E28"/>
    <mergeCell ref="AH44:AH45"/>
    <mergeCell ref="AI44:AI45"/>
    <mergeCell ref="AN44:AN45"/>
    <mergeCell ref="B50:R50"/>
    <mergeCell ref="D51:H51"/>
    <mergeCell ref="B54:AN54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</mergeCells>
  <phoneticPr fontId="4"/>
  <pageMargins left="0.62992125984251968" right="0.2" top="0.98425196850393704" bottom="0" header="0.51181102362204722" footer="0.51181102362204722"/>
  <pageSetup paperSize="9" scale="44" firstPageNumber="4294963191" orientation="landscape" r:id="rId1"/>
  <headerFooter alignWithMargins="0"/>
  <rowBreaks count="1" manualBreakCount="1">
    <brk id="2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B119-E166-401E-89CC-347D42DB6926}">
  <sheetPr>
    <pageSetUpPr fitToPage="1"/>
  </sheetPr>
  <dimension ref="A1:AT46026"/>
  <sheetViews>
    <sheetView view="pageBreakPreview" topLeftCell="A5" zoomScale="55" zoomScaleNormal="40" zoomScaleSheetLayoutView="55" workbookViewId="0">
      <selection activeCell="A26" sqref="A26"/>
    </sheetView>
  </sheetViews>
  <sheetFormatPr defaultRowHeight="5.65" customHeight="1" x14ac:dyDescent="0.15"/>
  <cols>
    <col min="1" max="1" width="3.125" style="1" customWidth="1"/>
    <col min="2" max="2" width="18.125" style="1" customWidth="1"/>
    <col min="3" max="3" width="6.75" style="1" customWidth="1"/>
    <col min="4" max="4" width="2.5" style="1" customWidth="1"/>
    <col min="5" max="5" width="6.5" style="1" customWidth="1"/>
    <col min="6" max="17" width="8.625" style="2" customWidth="1"/>
    <col min="18" max="18" width="9.625" style="2" customWidth="1"/>
    <col min="19" max="36" width="8.625" style="2" customWidth="1"/>
    <col min="37" max="38" width="6.75" style="2" customWidth="1"/>
    <col min="39" max="39" width="6.75" style="2" hidden="1" customWidth="1"/>
    <col min="40" max="40" width="6.625" style="1" hidden="1" customWidth="1"/>
    <col min="41" max="41" width="4" style="1" hidden="1" customWidth="1"/>
    <col min="42" max="42" width="15.125" style="1" customWidth="1"/>
    <col min="43" max="256" width="9" style="1"/>
    <col min="257" max="257" width="3.125" style="1" customWidth="1"/>
    <col min="258" max="258" width="18.125" style="1" customWidth="1"/>
    <col min="259" max="259" width="6.75" style="1" customWidth="1"/>
    <col min="260" max="260" width="2.5" style="1" customWidth="1"/>
    <col min="261" max="261" width="6.5" style="1" customWidth="1"/>
    <col min="262" max="273" width="8.625" style="1" customWidth="1"/>
    <col min="274" max="274" width="9.625" style="1" customWidth="1"/>
    <col min="275" max="292" width="8.625" style="1" customWidth="1"/>
    <col min="293" max="294" width="6.75" style="1" customWidth="1"/>
    <col min="295" max="297" width="0" style="1" hidden="1" customWidth="1"/>
    <col min="298" max="512" width="9" style="1"/>
    <col min="513" max="513" width="3.125" style="1" customWidth="1"/>
    <col min="514" max="514" width="18.125" style="1" customWidth="1"/>
    <col min="515" max="515" width="6.75" style="1" customWidth="1"/>
    <col min="516" max="516" width="2.5" style="1" customWidth="1"/>
    <col min="517" max="517" width="6.5" style="1" customWidth="1"/>
    <col min="518" max="529" width="8.625" style="1" customWidth="1"/>
    <col min="530" max="530" width="9.625" style="1" customWidth="1"/>
    <col min="531" max="548" width="8.625" style="1" customWidth="1"/>
    <col min="549" max="550" width="6.75" style="1" customWidth="1"/>
    <col min="551" max="553" width="0" style="1" hidden="1" customWidth="1"/>
    <col min="554" max="768" width="9" style="1"/>
    <col min="769" max="769" width="3.125" style="1" customWidth="1"/>
    <col min="770" max="770" width="18.125" style="1" customWidth="1"/>
    <col min="771" max="771" width="6.75" style="1" customWidth="1"/>
    <col min="772" max="772" width="2.5" style="1" customWidth="1"/>
    <col min="773" max="773" width="6.5" style="1" customWidth="1"/>
    <col min="774" max="785" width="8.625" style="1" customWidth="1"/>
    <col min="786" max="786" width="9.625" style="1" customWidth="1"/>
    <col min="787" max="804" width="8.625" style="1" customWidth="1"/>
    <col min="805" max="806" width="6.75" style="1" customWidth="1"/>
    <col min="807" max="809" width="0" style="1" hidden="1" customWidth="1"/>
    <col min="810" max="1024" width="9" style="1"/>
    <col min="1025" max="1025" width="3.125" style="1" customWidth="1"/>
    <col min="1026" max="1026" width="18.125" style="1" customWidth="1"/>
    <col min="1027" max="1027" width="6.75" style="1" customWidth="1"/>
    <col min="1028" max="1028" width="2.5" style="1" customWidth="1"/>
    <col min="1029" max="1029" width="6.5" style="1" customWidth="1"/>
    <col min="1030" max="1041" width="8.625" style="1" customWidth="1"/>
    <col min="1042" max="1042" width="9.625" style="1" customWidth="1"/>
    <col min="1043" max="1060" width="8.625" style="1" customWidth="1"/>
    <col min="1061" max="1062" width="6.75" style="1" customWidth="1"/>
    <col min="1063" max="1065" width="0" style="1" hidden="1" customWidth="1"/>
    <col min="1066" max="1280" width="9" style="1"/>
    <col min="1281" max="1281" width="3.125" style="1" customWidth="1"/>
    <col min="1282" max="1282" width="18.125" style="1" customWidth="1"/>
    <col min="1283" max="1283" width="6.75" style="1" customWidth="1"/>
    <col min="1284" max="1284" width="2.5" style="1" customWidth="1"/>
    <col min="1285" max="1285" width="6.5" style="1" customWidth="1"/>
    <col min="1286" max="1297" width="8.625" style="1" customWidth="1"/>
    <col min="1298" max="1298" width="9.625" style="1" customWidth="1"/>
    <col min="1299" max="1316" width="8.625" style="1" customWidth="1"/>
    <col min="1317" max="1318" width="6.75" style="1" customWidth="1"/>
    <col min="1319" max="1321" width="0" style="1" hidden="1" customWidth="1"/>
    <col min="1322" max="1536" width="9" style="1"/>
    <col min="1537" max="1537" width="3.125" style="1" customWidth="1"/>
    <col min="1538" max="1538" width="18.125" style="1" customWidth="1"/>
    <col min="1539" max="1539" width="6.75" style="1" customWidth="1"/>
    <col min="1540" max="1540" width="2.5" style="1" customWidth="1"/>
    <col min="1541" max="1541" width="6.5" style="1" customWidth="1"/>
    <col min="1542" max="1553" width="8.625" style="1" customWidth="1"/>
    <col min="1554" max="1554" width="9.625" style="1" customWidth="1"/>
    <col min="1555" max="1572" width="8.625" style="1" customWidth="1"/>
    <col min="1573" max="1574" width="6.75" style="1" customWidth="1"/>
    <col min="1575" max="1577" width="0" style="1" hidden="1" customWidth="1"/>
    <col min="1578" max="1792" width="9" style="1"/>
    <col min="1793" max="1793" width="3.125" style="1" customWidth="1"/>
    <col min="1794" max="1794" width="18.125" style="1" customWidth="1"/>
    <col min="1795" max="1795" width="6.75" style="1" customWidth="1"/>
    <col min="1796" max="1796" width="2.5" style="1" customWidth="1"/>
    <col min="1797" max="1797" width="6.5" style="1" customWidth="1"/>
    <col min="1798" max="1809" width="8.625" style="1" customWidth="1"/>
    <col min="1810" max="1810" width="9.625" style="1" customWidth="1"/>
    <col min="1811" max="1828" width="8.625" style="1" customWidth="1"/>
    <col min="1829" max="1830" width="6.75" style="1" customWidth="1"/>
    <col min="1831" max="1833" width="0" style="1" hidden="1" customWidth="1"/>
    <col min="1834" max="2048" width="9" style="1"/>
    <col min="2049" max="2049" width="3.125" style="1" customWidth="1"/>
    <col min="2050" max="2050" width="18.125" style="1" customWidth="1"/>
    <col min="2051" max="2051" width="6.75" style="1" customWidth="1"/>
    <col min="2052" max="2052" width="2.5" style="1" customWidth="1"/>
    <col min="2053" max="2053" width="6.5" style="1" customWidth="1"/>
    <col min="2054" max="2065" width="8.625" style="1" customWidth="1"/>
    <col min="2066" max="2066" width="9.625" style="1" customWidth="1"/>
    <col min="2067" max="2084" width="8.625" style="1" customWidth="1"/>
    <col min="2085" max="2086" width="6.75" style="1" customWidth="1"/>
    <col min="2087" max="2089" width="0" style="1" hidden="1" customWidth="1"/>
    <col min="2090" max="2304" width="9" style="1"/>
    <col min="2305" max="2305" width="3.125" style="1" customWidth="1"/>
    <col min="2306" max="2306" width="18.125" style="1" customWidth="1"/>
    <col min="2307" max="2307" width="6.75" style="1" customWidth="1"/>
    <col min="2308" max="2308" width="2.5" style="1" customWidth="1"/>
    <col min="2309" max="2309" width="6.5" style="1" customWidth="1"/>
    <col min="2310" max="2321" width="8.625" style="1" customWidth="1"/>
    <col min="2322" max="2322" width="9.625" style="1" customWidth="1"/>
    <col min="2323" max="2340" width="8.625" style="1" customWidth="1"/>
    <col min="2341" max="2342" width="6.75" style="1" customWidth="1"/>
    <col min="2343" max="2345" width="0" style="1" hidden="1" customWidth="1"/>
    <col min="2346" max="2560" width="9" style="1"/>
    <col min="2561" max="2561" width="3.125" style="1" customWidth="1"/>
    <col min="2562" max="2562" width="18.125" style="1" customWidth="1"/>
    <col min="2563" max="2563" width="6.75" style="1" customWidth="1"/>
    <col min="2564" max="2564" width="2.5" style="1" customWidth="1"/>
    <col min="2565" max="2565" width="6.5" style="1" customWidth="1"/>
    <col min="2566" max="2577" width="8.625" style="1" customWidth="1"/>
    <col min="2578" max="2578" width="9.625" style="1" customWidth="1"/>
    <col min="2579" max="2596" width="8.625" style="1" customWidth="1"/>
    <col min="2597" max="2598" width="6.75" style="1" customWidth="1"/>
    <col min="2599" max="2601" width="0" style="1" hidden="1" customWidth="1"/>
    <col min="2602" max="2816" width="9" style="1"/>
    <col min="2817" max="2817" width="3.125" style="1" customWidth="1"/>
    <col min="2818" max="2818" width="18.125" style="1" customWidth="1"/>
    <col min="2819" max="2819" width="6.75" style="1" customWidth="1"/>
    <col min="2820" max="2820" width="2.5" style="1" customWidth="1"/>
    <col min="2821" max="2821" width="6.5" style="1" customWidth="1"/>
    <col min="2822" max="2833" width="8.625" style="1" customWidth="1"/>
    <col min="2834" max="2834" width="9.625" style="1" customWidth="1"/>
    <col min="2835" max="2852" width="8.625" style="1" customWidth="1"/>
    <col min="2853" max="2854" width="6.75" style="1" customWidth="1"/>
    <col min="2855" max="2857" width="0" style="1" hidden="1" customWidth="1"/>
    <col min="2858" max="3072" width="9" style="1"/>
    <col min="3073" max="3073" width="3.125" style="1" customWidth="1"/>
    <col min="3074" max="3074" width="18.125" style="1" customWidth="1"/>
    <col min="3075" max="3075" width="6.75" style="1" customWidth="1"/>
    <col min="3076" max="3076" width="2.5" style="1" customWidth="1"/>
    <col min="3077" max="3077" width="6.5" style="1" customWidth="1"/>
    <col min="3078" max="3089" width="8.625" style="1" customWidth="1"/>
    <col min="3090" max="3090" width="9.625" style="1" customWidth="1"/>
    <col min="3091" max="3108" width="8.625" style="1" customWidth="1"/>
    <col min="3109" max="3110" width="6.75" style="1" customWidth="1"/>
    <col min="3111" max="3113" width="0" style="1" hidden="1" customWidth="1"/>
    <col min="3114" max="3328" width="9" style="1"/>
    <col min="3329" max="3329" width="3.125" style="1" customWidth="1"/>
    <col min="3330" max="3330" width="18.125" style="1" customWidth="1"/>
    <col min="3331" max="3331" width="6.75" style="1" customWidth="1"/>
    <col min="3332" max="3332" width="2.5" style="1" customWidth="1"/>
    <col min="3333" max="3333" width="6.5" style="1" customWidth="1"/>
    <col min="3334" max="3345" width="8.625" style="1" customWidth="1"/>
    <col min="3346" max="3346" width="9.625" style="1" customWidth="1"/>
    <col min="3347" max="3364" width="8.625" style="1" customWidth="1"/>
    <col min="3365" max="3366" width="6.75" style="1" customWidth="1"/>
    <col min="3367" max="3369" width="0" style="1" hidden="1" customWidth="1"/>
    <col min="3370" max="3584" width="9" style="1"/>
    <col min="3585" max="3585" width="3.125" style="1" customWidth="1"/>
    <col min="3586" max="3586" width="18.125" style="1" customWidth="1"/>
    <col min="3587" max="3587" width="6.75" style="1" customWidth="1"/>
    <col min="3588" max="3588" width="2.5" style="1" customWidth="1"/>
    <col min="3589" max="3589" width="6.5" style="1" customWidth="1"/>
    <col min="3590" max="3601" width="8.625" style="1" customWidth="1"/>
    <col min="3602" max="3602" width="9.625" style="1" customWidth="1"/>
    <col min="3603" max="3620" width="8.625" style="1" customWidth="1"/>
    <col min="3621" max="3622" width="6.75" style="1" customWidth="1"/>
    <col min="3623" max="3625" width="0" style="1" hidden="1" customWidth="1"/>
    <col min="3626" max="3840" width="9" style="1"/>
    <col min="3841" max="3841" width="3.125" style="1" customWidth="1"/>
    <col min="3842" max="3842" width="18.125" style="1" customWidth="1"/>
    <col min="3843" max="3843" width="6.75" style="1" customWidth="1"/>
    <col min="3844" max="3844" width="2.5" style="1" customWidth="1"/>
    <col min="3845" max="3845" width="6.5" style="1" customWidth="1"/>
    <col min="3846" max="3857" width="8.625" style="1" customWidth="1"/>
    <col min="3858" max="3858" width="9.625" style="1" customWidth="1"/>
    <col min="3859" max="3876" width="8.625" style="1" customWidth="1"/>
    <col min="3877" max="3878" width="6.75" style="1" customWidth="1"/>
    <col min="3879" max="3881" width="0" style="1" hidden="1" customWidth="1"/>
    <col min="3882" max="4096" width="9" style="1"/>
    <col min="4097" max="4097" width="3.125" style="1" customWidth="1"/>
    <col min="4098" max="4098" width="18.125" style="1" customWidth="1"/>
    <col min="4099" max="4099" width="6.75" style="1" customWidth="1"/>
    <col min="4100" max="4100" width="2.5" style="1" customWidth="1"/>
    <col min="4101" max="4101" width="6.5" style="1" customWidth="1"/>
    <col min="4102" max="4113" width="8.625" style="1" customWidth="1"/>
    <col min="4114" max="4114" width="9.625" style="1" customWidth="1"/>
    <col min="4115" max="4132" width="8.625" style="1" customWidth="1"/>
    <col min="4133" max="4134" width="6.75" style="1" customWidth="1"/>
    <col min="4135" max="4137" width="0" style="1" hidden="1" customWidth="1"/>
    <col min="4138" max="4352" width="9" style="1"/>
    <col min="4353" max="4353" width="3.125" style="1" customWidth="1"/>
    <col min="4354" max="4354" width="18.125" style="1" customWidth="1"/>
    <col min="4355" max="4355" width="6.75" style="1" customWidth="1"/>
    <col min="4356" max="4356" width="2.5" style="1" customWidth="1"/>
    <col min="4357" max="4357" width="6.5" style="1" customWidth="1"/>
    <col min="4358" max="4369" width="8.625" style="1" customWidth="1"/>
    <col min="4370" max="4370" width="9.625" style="1" customWidth="1"/>
    <col min="4371" max="4388" width="8.625" style="1" customWidth="1"/>
    <col min="4389" max="4390" width="6.75" style="1" customWidth="1"/>
    <col min="4391" max="4393" width="0" style="1" hidden="1" customWidth="1"/>
    <col min="4394" max="4608" width="9" style="1"/>
    <col min="4609" max="4609" width="3.125" style="1" customWidth="1"/>
    <col min="4610" max="4610" width="18.125" style="1" customWidth="1"/>
    <col min="4611" max="4611" width="6.75" style="1" customWidth="1"/>
    <col min="4612" max="4612" width="2.5" style="1" customWidth="1"/>
    <col min="4613" max="4613" width="6.5" style="1" customWidth="1"/>
    <col min="4614" max="4625" width="8.625" style="1" customWidth="1"/>
    <col min="4626" max="4626" width="9.625" style="1" customWidth="1"/>
    <col min="4627" max="4644" width="8.625" style="1" customWidth="1"/>
    <col min="4645" max="4646" width="6.75" style="1" customWidth="1"/>
    <col min="4647" max="4649" width="0" style="1" hidden="1" customWidth="1"/>
    <col min="4650" max="4864" width="9" style="1"/>
    <col min="4865" max="4865" width="3.125" style="1" customWidth="1"/>
    <col min="4866" max="4866" width="18.125" style="1" customWidth="1"/>
    <col min="4867" max="4867" width="6.75" style="1" customWidth="1"/>
    <col min="4868" max="4868" width="2.5" style="1" customWidth="1"/>
    <col min="4869" max="4869" width="6.5" style="1" customWidth="1"/>
    <col min="4870" max="4881" width="8.625" style="1" customWidth="1"/>
    <col min="4882" max="4882" width="9.625" style="1" customWidth="1"/>
    <col min="4883" max="4900" width="8.625" style="1" customWidth="1"/>
    <col min="4901" max="4902" width="6.75" style="1" customWidth="1"/>
    <col min="4903" max="4905" width="0" style="1" hidden="1" customWidth="1"/>
    <col min="4906" max="5120" width="9" style="1"/>
    <col min="5121" max="5121" width="3.125" style="1" customWidth="1"/>
    <col min="5122" max="5122" width="18.125" style="1" customWidth="1"/>
    <col min="5123" max="5123" width="6.75" style="1" customWidth="1"/>
    <col min="5124" max="5124" width="2.5" style="1" customWidth="1"/>
    <col min="5125" max="5125" width="6.5" style="1" customWidth="1"/>
    <col min="5126" max="5137" width="8.625" style="1" customWidth="1"/>
    <col min="5138" max="5138" width="9.625" style="1" customWidth="1"/>
    <col min="5139" max="5156" width="8.625" style="1" customWidth="1"/>
    <col min="5157" max="5158" width="6.75" style="1" customWidth="1"/>
    <col min="5159" max="5161" width="0" style="1" hidden="1" customWidth="1"/>
    <col min="5162" max="5376" width="9" style="1"/>
    <col min="5377" max="5377" width="3.125" style="1" customWidth="1"/>
    <col min="5378" max="5378" width="18.125" style="1" customWidth="1"/>
    <col min="5379" max="5379" width="6.75" style="1" customWidth="1"/>
    <col min="5380" max="5380" width="2.5" style="1" customWidth="1"/>
    <col min="5381" max="5381" width="6.5" style="1" customWidth="1"/>
    <col min="5382" max="5393" width="8.625" style="1" customWidth="1"/>
    <col min="5394" max="5394" width="9.625" style="1" customWidth="1"/>
    <col min="5395" max="5412" width="8.625" style="1" customWidth="1"/>
    <col min="5413" max="5414" width="6.75" style="1" customWidth="1"/>
    <col min="5415" max="5417" width="0" style="1" hidden="1" customWidth="1"/>
    <col min="5418" max="5632" width="9" style="1"/>
    <col min="5633" max="5633" width="3.125" style="1" customWidth="1"/>
    <col min="5634" max="5634" width="18.125" style="1" customWidth="1"/>
    <col min="5635" max="5635" width="6.75" style="1" customWidth="1"/>
    <col min="5636" max="5636" width="2.5" style="1" customWidth="1"/>
    <col min="5637" max="5637" width="6.5" style="1" customWidth="1"/>
    <col min="5638" max="5649" width="8.625" style="1" customWidth="1"/>
    <col min="5650" max="5650" width="9.625" style="1" customWidth="1"/>
    <col min="5651" max="5668" width="8.625" style="1" customWidth="1"/>
    <col min="5669" max="5670" width="6.75" style="1" customWidth="1"/>
    <col min="5671" max="5673" width="0" style="1" hidden="1" customWidth="1"/>
    <col min="5674" max="5888" width="9" style="1"/>
    <col min="5889" max="5889" width="3.125" style="1" customWidth="1"/>
    <col min="5890" max="5890" width="18.125" style="1" customWidth="1"/>
    <col min="5891" max="5891" width="6.75" style="1" customWidth="1"/>
    <col min="5892" max="5892" width="2.5" style="1" customWidth="1"/>
    <col min="5893" max="5893" width="6.5" style="1" customWidth="1"/>
    <col min="5894" max="5905" width="8.625" style="1" customWidth="1"/>
    <col min="5906" max="5906" width="9.625" style="1" customWidth="1"/>
    <col min="5907" max="5924" width="8.625" style="1" customWidth="1"/>
    <col min="5925" max="5926" width="6.75" style="1" customWidth="1"/>
    <col min="5927" max="5929" width="0" style="1" hidden="1" customWidth="1"/>
    <col min="5930" max="6144" width="9" style="1"/>
    <col min="6145" max="6145" width="3.125" style="1" customWidth="1"/>
    <col min="6146" max="6146" width="18.125" style="1" customWidth="1"/>
    <col min="6147" max="6147" width="6.75" style="1" customWidth="1"/>
    <col min="6148" max="6148" width="2.5" style="1" customWidth="1"/>
    <col min="6149" max="6149" width="6.5" style="1" customWidth="1"/>
    <col min="6150" max="6161" width="8.625" style="1" customWidth="1"/>
    <col min="6162" max="6162" width="9.625" style="1" customWidth="1"/>
    <col min="6163" max="6180" width="8.625" style="1" customWidth="1"/>
    <col min="6181" max="6182" width="6.75" style="1" customWidth="1"/>
    <col min="6183" max="6185" width="0" style="1" hidden="1" customWidth="1"/>
    <col min="6186" max="6400" width="9" style="1"/>
    <col min="6401" max="6401" width="3.125" style="1" customWidth="1"/>
    <col min="6402" max="6402" width="18.125" style="1" customWidth="1"/>
    <col min="6403" max="6403" width="6.75" style="1" customWidth="1"/>
    <col min="6404" max="6404" width="2.5" style="1" customWidth="1"/>
    <col min="6405" max="6405" width="6.5" style="1" customWidth="1"/>
    <col min="6406" max="6417" width="8.625" style="1" customWidth="1"/>
    <col min="6418" max="6418" width="9.625" style="1" customWidth="1"/>
    <col min="6419" max="6436" width="8.625" style="1" customWidth="1"/>
    <col min="6437" max="6438" width="6.75" style="1" customWidth="1"/>
    <col min="6439" max="6441" width="0" style="1" hidden="1" customWidth="1"/>
    <col min="6442" max="6656" width="9" style="1"/>
    <col min="6657" max="6657" width="3.125" style="1" customWidth="1"/>
    <col min="6658" max="6658" width="18.125" style="1" customWidth="1"/>
    <col min="6659" max="6659" width="6.75" style="1" customWidth="1"/>
    <col min="6660" max="6660" width="2.5" style="1" customWidth="1"/>
    <col min="6661" max="6661" width="6.5" style="1" customWidth="1"/>
    <col min="6662" max="6673" width="8.625" style="1" customWidth="1"/>
    <col min="6674" max="6674" width="9.625" style="1" customWidth="1"/>
    <col min="6675" max="6692" width="8.625" style="1" customWidth="1"/>
    <col min="6693" max="6694" width="6.75" style="1" customWidth="1"/>
    <col min="6695" max="6697" width="0" style="1" hidden="1" customWidth="1"/>
    <col min="6698" max="6912" width="9" style="1"/>
    <col min="6913" max="6913" width="3.125" style="1" customWidth="1"/>
    <col min="6914" max="6914" width="18.125" style="1" customWidth="1"/>
    <col min="6915" max="6915" width="6.75" style="1" customWidth="1"/>
    <col min="6916" max="6916" width="2.5" style="1" customWidth="1"/>
    <col min="6917" max="6917" width="6.5" style="1" customWidth="1"/>
    <col min="6918" max="6929" width="8.625" style="1" customWidth="1"/>
    <col min="6930" max="6930" width="9.625" style="1" customWidth="1"/>
    <col min="6931" max="6948" width="8.625" style="1" customWidth="1"/>
    <col min="6949" max="6950" width="6.75" style="1" customWidth="1"/>
    <col min="6951" max="6953" width="0" style="1" hidden="1" customWidth="1"/>
    <col min="6954" max="7168" width="9" style="1"/>
    <col min="7169" max="7169" width="3.125" style="1" customWidth="1"/>
    <col min="7170" max="7170" width="18.125" style="1" customWidth="1"/>
    <col min="7171" max="7171" width="6.75" style="1" customWidth="1"/>
    <col min="7172" max="7172" width="2.5" style="1" customWidth="1"/>
    <col min="7173" max="7173" width="6.5" style="1" customWidth="1"/>
    <col min="7174" max="7185" width="8.625" style="1" customWidth="1"/>
    <col min="7186" max="7186" width="9.625" style="1" customWidth="1"/>
    <col min="7187" max="7204" width="8.625" style="1" customWidth="1"/>
    <col min="7205" max="7206" width="6.75" style="1" customWidth="1"/>
    <col min="7207" max="7209" width="0" style="1" hidden="1" customWidth="1"/>
    <col min="7210" max="7424" width="9" style="1"/>
    <col min="7425" max="7425" width="3.125" style="1" customWidth="1"/>
    <col min="7426" max="7426" width="18.125" style="1" customWidth="1"/>
    <col min="7427" max="7427" width="6.75" style="1" customWidth="1"/>
    <col min="7428" max="7428" width="2.5" style="1" customWidth="1"/>
    <col min="7429" max="7429" width="6.5" style="1" customWidth="1"/>
    <col min="7430" max="7441" width="8.625" style="1" customWidth="1"/>
    <col min="7442" max="7442" width="9.625" style="1" customWidth="1"/>
    <col min="7443" max="7460" width="8.625" style="1" customWidth="1"/>
    <col min="7461" max="7462" width="6.75" style="1" customWidth="1"/>
    <col min="7463" max="7465" width="0" style="1" hidden="1" customWidth="1"/>
    <col min="7466" max="7680" width="9" style="1"/>
    <col min="7681" max="7681" width="3.125" style="1" customWidth="1"/>
    <col min="7682" max="7682" width="18.125" style="1" customWidth="1"/>
    <col min="7683" max="7683" width="6.75" style="1" customWidth="1"/>
    <col min="7684" max="7684" width="2.5" style="1" customWidth="1"/>
    <col min="7685" max="7685" width="6.5" style="1" customWidth="1"/>
    <col min="7686" max="7697" width="8.625" style="1" customWidth="1"/>
    <col min="7698" max="7698" width="9.625" style="1" customWidth="1"/>
    <col min="7699" max="7716" width="8.625" style="1" customWidth="1"/>
    <col min="7717" max="7718" width="6.75" style="1" customWidth="1"/>
    <col min="7719" max="7721" width="0" style="1" hidden="1" customWidth="1"/>
    <col min="7722" max="7936" width="9" style="1"/>
    <col min="7937" max="7937" width="3.125" style="1" customWidth="1"/>
    <col min="7938" max="7938" width="18.125" style="1" customWidth="1"/>
    <col min="7939" max="7939" width="6.75" style="1" customWidth="1"/>
    <col min="7940" max="7940" width="2.5" style="1" customWidth="1"/>
    <col min="7941" max="7941" width="6.5" style="1" customWidth="1"/>
    <col min="7942" max="7953" width="8.625" style="1" customWidth="1"/>
    <col min="7954" max="7954" width="9.625" style="1" customWidth="1"/>
    <col min="7955" max="7972" width="8.625" style="1" customWidth="1"/>
    <col min="7973" max="7974" width="6.75" style="1" customWidth="1"/>
    <col min="7975" max="7977" width="0" style="1" hidden="1" customWidth="1"/>
    <col min="7978" max="8192" width="9" style="1"/>
    <col min="8193" max="8193" width="3.125" style="1" customWidth="1"/>
    <col min="8194" max="8194" width="18.125" style="1" customWidth="1"/>
    <col min="8195" max="8195" width="6.75" style="1" customWidth="1"/>
    <col min="8196" max="8196" width="2.5" style="1" customWidth="1"/>
    <col min="8197" max="8197" width="6.5" style="1" customWidth="1"/>
    <col min="8198" max="8209" width="8.625" style="1" customWidth="1"/>
    <col min="8210" max="8210" width="9.625" style="1" customWidth="1"/>
    <col min="8211" max="8228" width="8.625" style="1" customWidth="1"/>
    <col min="8229" max="8230" width="6.75" style="1" customWidth="1"/>
    <col min="8231" max="8233" width="0" style="1" hidden="1" customWidth="1"/>
    <col min="8234" max="8448" width="9" style="1"/>
    <col min="8449" max="8449" width="3.125" style="1" customWidth="1"/>
    <col min="8450" max="8450" width="18.125" style="1" customWidth="1"/>
    <col min="8451" max="8451" width="6.75" style="1" customWidth="1"/>
    <col min="8452" max="8452" width="2.5" style="1" customWidth="1"/>
    <col min="8453" max="8453" width="6.5" style="1" customWidth="1"/>
    <col min="8454" max="8465" width="8.625" style="1" customWidth="1"/>
    <col min="8466" max="8466" width="9.625" style="1" customWidth="1"/>
    <col min="8467" max="8484" width="8.625" style="1" customWidth="1"/>
    <col min="8485" max="8486" width="6.75" style="1" customWidth="1"/>
    <col min="8487" max="8489" width="0" style="1" hidden="1" customWidth="1"/>
    <col min="8490" max="8704" width="9" style="1"/>
    <col min="8705" max="8705" width="3.125" style="1" customWidth="1"/>
    <col min="8706" max="8706" width="18.125" style="1" customWidth="1"/>
    <col min="8707" max="8707" width="6.75" style="1" customWidth="1"/>
    <col min="8708" max="8708" width="2.5" style="1" customWidth="1"/>
    <col min="8709" max="8709" width="6.5" style="1" customWidth="1"/>
    <col min="8710" max="8721" width="8.625" style="1" customWidth="1"/>
    <col min="8722" max="8722" width="9.625" style="1" customWidth="1"/>
    <col min="8723" max="8740" width="8.625" style="1" customWidth="1"/>
    <col min="8741" max="8742" width="6.75" style="1" customWidth="1"/>
    <col min="8743" max="8745" width="0" style="1" hidden="1" customWidth="1"/>
    <col min="8746" max="8960" width="9" style="1"/>
    <col min="8961" max="8961" width="3.125" style="1" customWidth="1"/>
    <col min="8962" max="8962" width="18.125" style="1" customWidth="1"/>
    <col min="8963" max="8963" width="6.75" style="1" customWidth="1"/>
    <col min="8964" max="8964" width="2.5" style="1" customWidth="1"/>
    <col min="8965" max="8965" width="6.5" style="1" customWidth="1"/>
    <col min="8966" max="8977" width="8.625" style="1" customWidth="1"/>
    <col min="8978" max="8978" width="9.625" style="1" customWidth="1"/>
    <col min="8979" max="8996" width="8.625" style="1" customWidth="1"/>
    <col min="8997" max="8998" width="6.75" style="1" customWidth="1"/>
    <col min="8999" max="9001" width="0" style="1" hidden="1" customWidth="1"/>
    <col min="9002" max="9216" width="9" style="1"/>
    <col min="9217" max="9217" width="3.125" style="1" customWidth="1"/>
    <col min="9218" max="9218" width="18.125" style="1" customWidth="1"/>
    <col min="9219" max="9219" width="6.75" style="1" customWidth="1"/>
    <col min="9220" max="9220" width="2.5" style="1" customWidth="1"/>
    <col min="9221" max="9221" width="6.5" style="1" customWidth="1"/>
    <col min="9222" max="9233" width="8.625" style="1" customWidth="1"/>
    <col min="9234" max="9234" width="9.625" style="1" customWidth="1"/>
    <col min="9235" max="9252" width="8.625" style="1" customWidth="1"/>
    <col min="9253" max="9254" width="6.75" style="1" customWidth="1"/>
    <col min="9255" max="9257" width="0" style="1" hidden="1" customWidth="1"/>
    <col min="9258" max="9472" width="9" style="1"/>
    <col min="9473" max="9473" width="3.125" style="1" customWidth="1"/>
    <col min="9474" max="9474" width="18.125" style="1" customWidth="1"/>
    <col min="9475" max="9475" width="6.75" style="1" customWidth="1"/>
    <col min="9476" max="9476" width="2.5" style="1" customWidth="1"/>
    <col min="9477" max="9477" width="6.5" style="1" customWidth="1"/>
    <col min="9478" max="9489" width="8.625" style="1" customWidth="1"/>
    <col min="9490" max="9490" width="9.625" style="1" customWidth="1"/>
    <col min="9491" max="9508" width="8.625" style="1" customWidth="1"/>
    <col min="9509" max="9510" width="6.75" style="1" customWidth="1"/>
    <col min="9511" max="9513" width="0" style="1" hidden="1" customWidth="1"/>
    <col min="9514" max="9728" width="9" style="1"/>
    <col min="9729" max="9729" width="3.125" style="1" customWidth="1"/>
    <col min="9730" max="9730" width="18.125" style="1" customWidth="1"/>
    <col min="9731" max="9731" width="6.75" style="1" customWidth="1"/>
    <col min="9732" max="9732" width="2.5" style="1" customWidth="1"/>
    <col min="9733" max="9733" width="6.5" style="1" customWidth="1"/>
    <col min="9734" max="9745" width="8.625" style="1" customWidth="1"/>
    <col min="9746" max="9746" width="9.625" style="1" customWidth="1"/>
    <col min="9747" max="9764" width="8.625" style="1" customWidth="1"/>
    <col min="9765" max="9766" width="6.75" style="1" customWidth="1"/>
    <col min="9767" max="9769" width="0" style="1" hidden="1" customWidth="1"/>
    <col min="9770" max="9984" width="9" style="1"/>
    <col min="9985" max="9985" width="3.125" style="1" customWidth="1"/>
    <col min="9986" max="9986" width="18.125" style="1" customWidth="1"/>
    <col min="9987" max="9987" width="6.75" style="1" customWidth="1"/>
    <col min="9988" max="9988" width="2.5" style="1" customWidth="1"/>
    <col min="9989" max="9989" width="6.5" style="1" customWidth="1"/>
    <col min="9990" max="10001" width="8.625" style="1" customWidth="1"/>
    <col min="10002" max="10002" width="9.625" style="1" customWidth="1"/>
    <col min="10003" max="10020" width="8.625" style="1" customWidth="1"/>
    <col min="10021" max="10022" width="6.75" style="1" customWidth="1"/>
    <col min="10023" max="10025" width="0" style="1" hidden="1" customWidth="1"/>
    <col min="10026" max="10240" width="9" style="1"/>
    <col min="10241" max="10241" width="3.125" style="1" customWidth="1"/>
    <col min="10242" max="10242" width="18.125" style="1" customWidth="1"/>
    <col min="10243" max="10243" width="6.75" style="1" customWidth="1"/>
    <col min="10244" max="10244" width="2.5" style="1" customWidth="1"/>
    <col min="10245" max="10245" width="6.5" style="1" customWidth="1"/>
    <col min="10246" max="10257" width="8.625" style="1" customWidth="1"/>
    <col min="10258" max="10258" width="9.625" style="1" customWidth="1"/>
    <col min="10259" max="10276" width="8.625" style="1" customWidth="1"/>
    <col min="10277" max="10278" width="6.75" style="1" customWidth="1"/>
    <col min="10279" max="10281" width="0" style="1" hidden="1" customWidth="1"/>
    <col min="10282" max="10496" width="9" style="1"/>
    <col min="10497" max="10497" width="3.125" style="1" customWidth="1"/>
    <col min="10498" max="10498" width="18.125" style="1" customWidth="1"/>
    <col min="10499" max="10499" width="6.75" style="1" customWidth="1"/>
    <col min="10500" max="10500" width="2.5" style="1" customWidth="1"/>
    <col min="10501" max="10501" width="6.5" style="1" customWidth="1"/>
    <col min="10502" max="10513" width="8.625" style="1" customWidth="1"/>
    <col min="10514" max="10514" width="9.625" style="1" customWidth="1"/>
    <col min="10515" max="10532" width="8.625" style="1" customWidth="1"/>
    <col min="10533" max="10534" width="6.75" style="1" customWidth="1"/>
    <col min="10535" max="10537" width="0" style="1" hidden="1" customWidth="1"/>
    <col min="10538" max="10752" width="9" style="1"/>
    <col min="10753" max="10753" width="3.125" style="1" customWidth="1"/>
    <col min="10754" max="10754" width="18.125" style="1" customWidth="1"/>
    <col min="10755" max="10755" width="6.75" style="1" customWidth="1"/>
    <col min="10756" max="10756" width="2.5" style="1" customWidth="1"/>
    <col min="10757" max="10757" width="6.5" style="1" customWidth="1"/>
    <col min="10758" max="10769" width="8.625" style="1" customWidth="1"/>
    <col min="10770" max="10770" width="9.625" style="1" customWidth="1"/>
    <col min="10771" max="10788" width="8.625" style="1" customWidth="1"/>
    <col min="10789" max="10790" width="6.75" style="1" customWidth="1"/>
    <col min="10791" max="10793" width="0" style="1" hidden="1" customWidth="1"/>
    <col min="10794" max="11008" width="9" style="1"/>
    <col min="11009" max="11009" width="3.125" style="1" customWidth="1"/>
    <col min="11010" max="11010" width="18.125" style="1" customWidth="1"/>
    <col min="11011" max="11011" width="6.75" style="1" customWidth="1"/>
    <col min="11012" max="11012" width="2.5" style="1" customWidth="1"/>
    <col min="11013" max="11013" width="6.5" style="1" customWidth="1"/>
    <col min="11014" max="11025" width="8.625" style="1" customWidth="1"/>
    <col min="11026" max="11026" width="9.625" style="1" customWidth="1"/>
    <col min="11027" max="11044" width="8.625" style="1" customWidth="1"/>
    <col min="11045" max="11046" width="6.75" style="1" customWidth="1"/>
    <col min="11047" max="11049" width="0" style="1" hidden="1" customWidth="1"/>
    <col min="11050" max="11264" width="9" style="1"/>
    <col min="11265" max="11265" width="3.125" style="1" customWidth="1"/>
    <col min="11266" max="11266" width="18.125" style="1" customWidth="1"/>
    <col min="11267" max="11267" width="6.75" style="1" customWidth="1"/>
    <col min="11268" max="11268" width="2.5" style="1" customWidth="1"/>
    <col min="11269" max="11269" width="6.5" style="1" customWidth="1"/>
    <col min="11270" max="11281" width="8.625" style="1" customWidth="1"/>
    <col min="11282" max="11282" width="9.625" style="1" customWidth="1"/>
    <col min="11283" max="11300" width="8.625" style="1" customWidth="1"/>
    <col min="11301" max="11302" width="6.75" style="1" customWidth="1"/>
    <col min="11303" max="11305" width="0" style="1" hidden="1" customWidth="1"/>
    <col min="11306" max="11520" width="9" style="1"/>
    <col min="11521" max="11521" width="3.125" style="1" customWidth="1"/>
    <col min="11522" max="11522" width="18.125" style="1" customWidth="1"/>
    <col min="11523" max="11523" width="6.75" style="1" customWidth="1"/>
    <col min="11524" max="11524" width="2.5" style="1" customWidth="1"/>
    <col min="11525" max="11525" width="6.5" style="1" customWidth="1"/>
    <col min="11526" max="11537" width="8.625" style="1" customWidth="1"/>
    <col min="11538" max="11538" width="9.625" style="1" customWidth="1"/>
    <col min="11539" max="11556" width="8.625" style="1" customWidth="1"/>
    <col min="11557" max="11558" width="6.75" style="1" customWidth="1"/>
    <col min="11559" max="11561" width="0" style="1" hidden="1" customWidth="1"/>
    <col min="11562" max="11776" width="9" style="1"/>
    <col min="11777" max="11777" width="3.125" style="1" customWidth="1"/>
    <col min="11778" max="11778" width="18.125" style="1" customWidth="1"/>
    <col min="11779" max="11779" width="6.75" style="1" customWidth="1"/>
    <col min="11780" max="11780" width="2.5" style="1" customWidth="1"/>
    <col min="11781" max="11781" width="6.5" style="1" customWidth="1"/>
    <col min="11782" max="11793" width="8.625" style="1" customWidth="1"/>
    <col min="11794" max="11794" width="9.625" style="1" customWidth="1"/>
    <col min="11795" max="11812" width="8.625" style="1" customWidth="1"/>
    <col min="11813" max="11814" width="6.75" style="1" customWidth="1"/>
    <col min="11815" max="11817" width="0" style="1" hidden="1" customWidth="1"/>
    <col min="11818" max="12032" width="9" style="1"/>
    <col min="12033" max="12033" width="3.125" style="1" customWidth="1"/>
    <col min="12034" max="12034" width="18.125" style="1" customWidth="1"/>
    <col min="12035" max="12035" width="6.75" style="1" customWidth="1"/>
    <col min="12036" max="12036" width="2.5" style="1" customWidth="1"/>
    <col min="12037" max="12037" width="6.5" style="1" customWidth="1"/>
    <col min="12038" max="12049" width="8.625" style="1" customWidth="1"/>
    <col min="12050" max="12050" width="9.625" style="1" customWidth="1"/>
    <col min="12051" max="12068" width="8.625" style="1" customWidth="1"/>
    <col min="12069" max="12070" width="6.75" style="1" customWidth="1"/>
    <col min="12071" max="12073" width="0" style="1" hidden="1" customWidth="1"/>
    <col min="12074" max="12288" width="9" style="1"/>
    <col min="12289" max="12289" width="3.125" style="1" customWidth="1"/>
    <col min="12290" max="12290" width="18.125" style="1" customWidth="1"/>
    <col min="12291" max="12291" width="6.75" style="1" customWidth="1"/>
    <col min="12292" max="12292" width="2.5" style="1" customWidth="1"/>
    <col min="12293" max="12293" width="6.5" style="1" customWidth="1"/>
    <col min="12294" max="12305" width="8.625" style="1" customWidth="1"/>
    <col min="12306" max="12306" width="9.625" style="1" customWidth="1"/>
    <col min="12307" max="12324" width="8.625" style="1" customWidth="1"/>
    <col min="12325" max="12326" width="6.75" style="1" customWidth="1"/>
    <col min="12327" max="12329" width="0" style="1" hidden="1" customWidth="1"/>
    <col min="12330" max="12544" width="9" style="1"/>
    <col min="12545" max="12545" width="3.125" style="1" customWidth="1"/>
    <col min="12546" max="12546" width="18.125" style="1" customWidth="1"/>
    <col min="12547" max="12547" width="6.75" style="1" customWidth="1"/>
    <col min="12548" max="12548" width="2.5" style="1" customWidth="1"/>
    <col min="12549" max="12549" width="6.5" style="1" customWidth="1"/>
    <col min="12550" max="12561" width="8.625" style="1" customWidth="1"/>
    <col min="12562" max="12562" width="9.625" style="1" customWidth="1"/>
    <col min="12563" max="12580" width="8.625" style="1" customWidth="1"/>
    <col min="12581" max="12582" width="6.75" style="1" customWidth="1"/>
    <col min="12583" max="12585" width="0" style="1" hidden="1" customWidth="1"/>
    <col min="12586" max="12800" width="9" style="1"/>
    <col min="12801" max="12801" width="3.125" style="1" customWidth="1"/>
    <col min="12802" max="12802" width="18.125" style="1" customWidth="1"/>
    <col min="12803" max="12803" width="6.75" style="1" customWidth="1"/>
    <col min="12804" max="12804" width="2.5" style="1" customWidth="1"/>
    <col min="12805" max="12805" width="6.5" style="1" customWidth="1"/>
    <col min="12806" max="12817" width="8.625" style="1" customWidth="1"/>
    <col min="12818" max="12818" width="9.625" style="1" customWidth="1"/>
    <col min="12819" max="12836" width="8.625" style="1" customWidth="1"/>
    <col min="12837" max="12838" width="6.75" style="1" customWidth="1"/>
    <col min="12839" max="12841" width="0" style="1" hidden="1" customWidth="1"/>
    <col min="12842" max="13056" width="9" style="1"/>
    <col min="13057" max="13057" width="3.125" style="1" customWidth="1"/>
    <col min="13058" max="13058" width="18.125" style="1" customWidth="1"/>
    <col min="13059" max="13059" width="6.75" style="1" customWidth="1"/>
    <col min="13060" max="13060" width="2.5" style="1" customWidth="1"/>
    <col min="13061" max="13061" width="6.5" style="1" customWidth="1"/>
    <col min="13062" max="13073" width="8.625" style="1" customWidth="1"/>
    <col min="13074" max="13074" width="9.625" style="1" customWidth="1"/>
    <col min="13075" max="13092" width="8.625" style="1" customWidth="1"/>
    <col min="13093" max="13094" width="6.75" style="1" customWidth="1"/>
    <col min="13095" max="13097" width="0" style="1" hidden="1" customWidth="1"/>
    <col min="13098" max="13312" width="9" style="1"/>
    <col min="13313" max="13313" width="3.125" style="1" customWidth="1"/>
    <col min="13314" max="13314" width="18.125" style="1" customWidth="1"/>
    <col min="13315" max="13315" width="6.75" style="1" customWidth="1"/>
    <col min="13316" max="13316" width="2.5" style="1" customWidth="1"/>
    <col min="13317" max="13317" width="6.5" style="1" customWidth="1"/>
    <col min="13318" max="13329" width="8.625" style="1" customWidth="1"/>
    <col min="13330" max="13330" width="9.625" style="1" customWidth="1"/>
    <col min="13331" max="13348" width="8.625" style="1" customWidth="1"/>
    <col min="13349" max="13350" width="6.75" style="1" customWidth="1"/>
    <col min="13351" max="13353" width="0" style="1" hidden="1" customWidth="1"/>
    <col min="13354" max="13568" width="9" style="1"/>
    <col min="13569" max="13569" width="3.125" style="1" customWidth="1"/>
    <col min="13570" max="13570" width="18.125" style="1" customWidth="1"/>
    <col min="13571" max="13571" width="6.75" style="1" customWidth="1"/>
    <col min="13572" max="13572" width="2.5" style="1" customWidth="1"/>
    <col min="13573" max="13573" width="6.5" style="1" customWidth="1"/>
    <col min="13574" max="13585" width="8.625" style="1" customWidth="1"/>
    <col min="13586" max="13586" width="9.625" style="1" customWidth="1"/>
    <col min="13587" max="13604" width="8.625" style="1" customWidth="1"/>
    <col min="13605" max="13606" width="6.75" style="1" customWidth="1"/>
    <col min="13607" max="13609" width="0" style="1" hidden="1" customWidth="1"/>
    <col min="13610" max="13824" width="9" style="1"/>
    <col min="13825" max="13825" width="3.125" style="1" customWidth="1"/>
    <col min="13826" max="13826" width="18.125" style="1" customWidth="1"/>
    <col min="13827" max="13827" width="6.75" style="1" customWidth="1"/>
    <col min="13828" max="13828" width="2.5" style="1" customWidth="1"/>
    <col min="13829" max="13829" width="6.5" style="1" customWidth="1"/>
    <col min="13830" max="13841" width="8.625" style="1" customWidth="1"/>
    <col min="13842" max="13842" width="9.625" style="1" customWidth="1"/>
    <col min="13843" max="13860" width="8.625" style="1" customWidth="1"/>
    <col min="13861" max="13862" width="6.75" style="1" customWidth="1"/>
    <col min="13863" max="13865" width="0" style="1" hidden="1" customWidth="1"/>
    <col min="13866" max="14080" width="9" style="1"/>
    <col min="14081" max="14081" width="3.125" style="1" customWidth="1"/>
    <col min="14082" max="14082" width="18.125" style="1" customWidth="1"/>
    <col min="14083" max="14083" width="6.75" style="1" customWidth="1"/>
    <col min="14084" max="14084" width="2.5" style="1" customWidth="1"/>
    <col min="14085" max="14085" width="6.5" style="1" customWidth="1"/>
    <col min="14086" max="14097" width="8.625" style="1" customWidth="1"/>
    <col min="14098" max="14098" width="9.625" style="1" customWidth="1"/>
    <col min="14099" max="14116" width="8.625" style="1" customWidth="1"/>
    <col min="14117" max="14118" width="6.75" style="1" customWidth="1"/>
    <col min="14119" max="14121" width="0" style="1" hidden="1" customWidth="1"/>
    <col min="14122" max="14336" width="9" style="1"/>
    <col min="14337" max="14337" width="3.125" style="1" customWidth="1"/>
    <col min="14338" max="14338" width="18.125" style="1" customWidth="1"/>
    <col min="14339" max="14339" width="6.75" style="1" customWidth="1"/>
    <col min="14340" max="14340" width="2.5" style="1" customWidth="1"/>
    <col min="14341" max="14341" width="6.5" style="1" customWidth="1"/>
    <col min="14342" max="14353" width="8.625" style="1" customWidth="1"/>
    <col min="14354" max="14354" width="9.625" style="1" customWidth="1"/>
    <col min="14355" max="14372" width="8.625" style="1" customWidth="1"/>
    <col min="14373" max="14374" width="6.75" style="1" customWidth="1"/>
    <col min="14375" max="14377" width="0" style="1" hidden="1" customWidth="1"/>
    <col min="14378" max="14592" width="9" style="1"/>
    <col min="14593" max="14593" width="3.125" style="1" customWidth="1"/>
    <col min="14594" max="14594" width="18.125" style="1" customWidth="1"/>
    <col min="14595" max="14595" width="6.75" style="1" customWidth="1"/>
    <col min="14596" max="14596" width="2.5" style="1" customWidth="1"/>
    <col min="14597" max="14597" width="6.5" style="1" customWidth="1"/>
    <col min="14598" max="14609" width="8.625" style="1" customWidth="1"/>
    <col min="14610" max="14610" width="9.625" style="1" customWidth="1"/>
    <col min="14611" max="14628" width="8.625" style="1" customWidth="1"/>
    <col min="14629" max="14630" width="6.75" style="1" customWidth="1"/>
    <col min="14631" max="14633" width="0" style="1" hidden="1" customWidth="1"/>
    <col min="14634" max="14848" width="9" style="1"/>
    <col min="14849" max="14849" width="3.125" style="1" customWidth="1"/>
    <col min="14850" max="14850" width="18.125" style="1" customWidth="1"/>
    <col min="14851" max="14851" width="6.75" style="1" customWidth="1"/>
    <col min="14852" max="14852" width="2.5" style="1" customWidth="1"/>
    <col min="14853" max="14853" width="6.5" style="1" customWidth="1"/>
    <col min="14854" max="14865" width="8.625" style="1" customWidth="1"/>
    <col min="14866" max="14866" width="9.625" style="1" customWidth="1"/>
    <col min="14867" max="14884" width="8.625" style="1" customWidth="1"/>
    <col min="14885" max="14886" width="6.75" style="1" customWidth="1"/>
    <col min="14887" max="14889" width="0" style="1" hidden="1" customWidth="1"/>
    <col min="14890" max="15104" width="9" style="1"/>
    <col min="15105" max="15105" width="3.125" style="1" customWidth="1"/>
    <col min="15106" max="15106" width="18.125" style="1" customWidth="1"/>
    <col min="15107" max="15107" width="6.75" style="1" customWidth="1"/>
    <col min="15108" max="15108" width="2.5" style="1" customWidth="1"/>
    <col min="15109" max="15109" width="6.5" style="1" customWidth="1"/>
    <col min="15110" max="15121" width="8.625" style="1" customWidth="1"/>
    <col min="15122" max="15122" width="9.625" style="1" customWidth="1"/>
    <col min="15123" max="15140" width="8.625" style="1" customWidth="1"/>
    <col min="15141" max="15142" width="6.75" style="1" customWidth="1"/>
    <col min="15143" max="15145" width="0" style="1" hidden="1" customWidth="1"/>
    <col min="15146" max="15360" width="9" style="1"/>
    <col min="15361" max="15361" width="3.125" style="1" customWidth="1"/>
    <col min="15362" max="15362" width="18.125" style="1" customWidth="1"/>
    <col min="15363" max="15363" width="6.75" style="1" customWidth="1"/>
    <col min="15364" max="15364" width="2.5" style="1" customWidth="1"/>
    <col min="15365" max="15365" width="6.5" style="1" customWidth="1"/>
    <col min="15366" max="15377" width="8.625" style="1" customWidth="1"/>
    <col min="15378" max="15378" width="9.625" style="1" customWidth="1"/>
    <col min="15379" max="15396" width="8.625" style="1" customWidth="1"/>
    <col min="15397" max="15398" width="6.75" style="1" customWidth="1"/>
    <col min="15399" max="15401" width="0" style="1" hidden="1" customWidth="1"/>
    <col min="15402" max="15616" width="9" style="1"/>
    <col min="15617" max="15617" width="3.125" style="1" customWidth="1"/>
    <col min="15618" max="15618" width="18.125" style="1" customWidth="1"/>
    <col min="15619" max="15619" width="6.75" style="1" customWidth="1"/>
    <col min="15620" max="15620" width="2.5" style="1" customWidth="1"/>
    <col min="15621" max="15621" width="6.5" style="1" customWidth="1"/>
    <col min="15622" max="15633" width="8.625" style="1" customWidth="1"/>
    <col min="15634" max="15634" width="9.625" style="1" customWidth="1"/>
    <col min="15635" max="15652" width="8.625" style="1" customWidth="1"/>
    <col min="15653" max="15654" width="6.75" style="1" customWidth="1"/>
    <col min="15655" max="15657" width="0" style="1" hidden="1" customWidth="1"/>
    <col min="15658" max="15872" width="9" style="1"/>
    <col min="15873" max="15873" width="3.125" style="1" customWidth="1"/>
    <col min="15874" max="15874" width="18.125" style="1" customWidth="1"/>
    <col min="15875" max="15875" width="6.75" style="1" customWidth="1"/>
    <col min="15876" max="15876" width="2.5" style="1" customWidth="1"/>
    <col min="15877" max="15877" width="6.5" style="1" customWidth="1"/>
    <col min="15878" max="15889" width="8.625" style="1" customWidth="1"/>
    <col min="15890" max="15890" width="9.625" style="1" customWidth="1"/>
    <col min="15891" max="15908" width="8.625" style="1" customWidth="1"/>
    <col min="15909" max="15910" width="6.75" style="1" customWidth="1"/>
    <col min="15911" max="15913" width="0" style="1" hidden="1" customWidth="1"/>
    <col min="15914" max="16128" width="9" style="1"/>
    <col min="16129" max="16129" width="3.125" style="1" customWidth="1"/>
    <col min="16130" max="16130" width="18.125" style="1" customWidth="1"/>
    <col min="16131" max="16131" width="6.75" style="1" customWidth="1"/>
    <col min="16132" max="16132" width="2.5" style="1" customWidth="1"/>
    <col min="16133" max="16133" width="6.5" style="1" customWidth="1"/>
    <col min="16134" max="16145" width="8.625" style="1" customWidth="1"/>
    <col min="16146" max="16146" width="9.625" style="1" customWidth="1"/>
    <col min="16147" max="16164" width="8.625" style="1" customWidth="1"/>
    <col min="16165" max="16166" width="6.75" style="1" customWidth="1"/>
    <col min="16167" max="16169" width="0" style="1" hidden="1" customWidth="1"/>
    <col min="16170" max="16384" width="9" style="1"/>
  </cols>
  <sheetData>
    <row r="1" spans="1:46" ht="15.75" customHeight="1" thickBot="1" x14ac:dyDescent="0.2"/>
    <row r="2" spans="1:46" s="6" customFormat="1" ht="68.25" customHeight="1" x14ac:dyDescent="0.15">
      <c r="A2" s="1000"/>
      <c r="B2" s="1001" t="s">
        <v>0</v>
      </c>
      <c r="C2" s="1002"/>
      <c r="D2" s="1003"/>
      <c r="E2" s="1007" t="s">
        <v>1</v>
      </c>
      <c r="F2" s="973"/>
      <c r="G2" s="971"/>
      <c r="H2" s="981"/>
      <c r="I2" s="981" t="s">
        <v>2</v>
      </c>
      <c r="J2" s="998"/>
      <c r="K2" s="977"/>
      <c r="L2" s="977"/>
      <c r="M2" s="979"/>
      <c r="N2" s="981"/>
      <c r="O2" s="998"/>
      <c r="P2" s="981" t="s">
        <v>2</v>
      </c>
      <c r="Q2" s="981"/>
      <c r="R2" s="981"/>
      <c r="S2" s="981"/>
      <c r="T2" s="981"/>
      <c r="U2" s="981"/>
      <c r="V2" s="994"/>
      <c r="W2" s="981" t="s">
        <v>2</v>
      </c>
      <c r="X2" s="996"/>
      <c r="Y2" s="998"/>
      <c r="Z2" s="981"/>
      <c r="AA2" s="981"/>
      <c r="AB2" s="990"/>
      <c r="AC2" s="992"/>
      <c r="AD2" s="981" t="s">
        <v>2</v>
      </c>
      <c r="AE2" s="981"/>
      <c r="AF2" s="971"/>
      <c r="AG2" s="971"/>
      <c r="AH2" s="973" t="s">
        <v>3</v>
      </c>
      <c r="AI2" s="975" t="s">
        <v>3</v>
      </c>
      <c r="AJ2" s="983" t="s">
        <v>3</v>
      </c>
      <c r="AK2" s="3"/>
      <c r="AL2" s="4"/>
      <c r="AM2" s="5"/>
    </row>
    <row r="3" spans="1:46" ht="85.5" customHeight="1" thickBot="1" x14ac:dyDescent="0.2">
      <c r="A3" s="1000"/>
      <c r="B3" s="1004"/>
      <c r="C3" s="1005"/>
      <c r="D3" s="1006"/>
      <c r="E3" s="1008"/>
      <c r="F3" s="974"/>
      <c r="G3" s="972"/>
      <c r="H3" s="982"/>
      <c r="I3" s="982"/>
      <c r="J3" s="999"/>
      <c r="K3" s="978"/>
      <c r="L3" s="978"/>
      <c r="M3" s="980"/>
      <c r="N3" s="982"/>
      <c r="O3" s="999"/>
      <c r="P3" s="982"/>
      <c r="Q3" s="982"/>
      <c r="R3" s="982"/>
      <c r="S3" s="982"/>
      <c r="T3" s="982"/>
      <c r="U3" s="982"/>
      <c r="V3" s="995"/>
      <c r="W3" s="982"/>
      <c r="X3" s="997"/>
      <c r="Y3" s="999"/>
      <c r="Z3" s="982"/>
      <c r="AA3" s="982"/>
      <c r="AB3" s="991"/>
      <c r="AC3" s="993"/>
      <c r="AD3" s="982"/>
      <c r="AE3" s="982"/>
      <c r="AF3" s="972"/>
      <c r="AG3" s="972"/>
      <c r="AH3" s="974"/>
      <c r="AI3" s="976"/>
      <c r="AJ3" s="984"/>
      <c r="AK3" s="7"/>
      <c r="AL3" s="8"/>
      <c r="AM3" s="7"/>
    </row>
    <row r="4" spans="1:46" ht="172.5" customHeight="1" thickBot="1" x14ac:dyDescent="0.2">
      <c r="A4" s="1000"/>
      <c r="B4" s="1004"/>
      <c r="C4" s="1005"/>
      <c r="D4" s="1006"/>
      <c r="E4" s="9" t="s">
        <v>1</v>
      </c>
      <c r="F4" s="10"/>
      <c r="G4" s="11"/>
      <c r="H4" s="12"/>
      <c r="I4" s="11"/>
      <c r="J4" s="13"/>
      <c r="K4" s="12"/>
      <c r="L4" s="11"/>
      <c r="M4" s="12" t="s">
        <v>64</v>
      </c>
      <c r="N4" s="14"/>
      <c r="O4" s="10" t="s">
        <v>4</v>
      </c>
      <c r="P4" s="15" t="s">
        <v>5</v>
      </c>
      <c r="Q4" s="17" t="s">
        <v>72</v>
      </c>
      <c r="R4" s="12"/>
      <c r="S4" s="16" t="s">
        <v>6</v>
      </c>
      <c r="T4" s="10"/>
      <c r="U4" s="11"/>
      <c r="V4" s="10" t="s">
        <v>6</v>
      </c>
      <c r="W4" s="11"/>
      <c r="X4" s="17"/>
      <c r="Y4" s="10"/>
      <c r="Z4" s="11"/>
      <c r="AA4" s="10"/>
      <c r="AB4" s="11"/>
      <c r="AC4" s="10"/>
      <c r="AD4" s="11"/>
      <c r="AE4" s="16"/>
      <c r="AF4" s="10"/>
      <c r="AG4" s="18"/>
      <c r="AH4" s="10"/>
      <c r="AI4" s="19"/>
      <c r="AJ4" s="20"/>
      <c r="AK4" s="21"/>
      <c r="AL4" s="22"/>
      <c r="AM4" s="23"/>
      <c r="AT4" s="1" t="s">
        <v>7</v>
      </c>
    </row>
    <row r="5" spans="1:46" ht="30.75" customHeight="1" thickBot="1" x14ac:dyDescent="0.2">
      <c r="A5" s="1000"/>
      <c r="B5" s="985"/>
      <c r="C5" s="986"/>
      <c r="D5" s="986"/>
      <c r="E5" s="98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7"/>
      <c r="AM5" s="27"/>
      <c r="AN5" s="28"/>
      <c r="AO5" s="29"/>
      <c r="AP5" s="29"/>
    </row>
    <row r="6" spans="1:46" s="36" customFormat="1" ht="13.5" hidden="1" customHeight="1" x14ac:dyDescent="0.15">
      <c r="A6" s="1000"/>
      <c r="B6" s="988" t="s">
        <v>8</v>
      </c>
      <c r="C6" s="989"/>
      <c r="D6" s="989"/>
      <c r="E6" s="757"/>
      <c r="F6" s="30">
        <v>27</v>
      </c>
      <c r="G6" s="30">
        <v>40</v>
      </c>
      <c r="H6" s="30">
        <v>20</v>
      </c>
      <c r="I6" s="30">
        <v>5</v>
      </c>
      <c r="J6" s="30">
        <v>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1"/>
      <c r="AK6" s="32"/>
      <c r="AL6" s="33"/>
      <c r="AM6" s="33"/>
      <c r="AN6" s="34">
        <f>SUM(F6:AH6)</f>
        <v>98</v>
      </c>
      <c r="AO6" s="35"/>
      <c r="AP6" s="35"/>
    </row>
    <row r="7" spans="1:46" s="36" customFormat="1" ht="13.5" hidden="1" customHeight="1" x14ac:dyDescent="0.15">
      <c r="A7" s="1000"/>
      <c r="B7" s="1009" t="s">
        <v>9</v>
      </c>
      <c r="C7" s="1010"/>
      <c r="D7" s="1010"/>
      <c r="E7" s="1011"/>
      <c r="F7" s="37">
        <v>0</v>
      </c>
      <c r="G7" s="37">
        <v>0</v>
      </c>
      <c r="H7" s="37">
        <v>0</v>
      </c>
      <c r="I7" s="37">
        <v>4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4</v>
      </c>
      <c r="AC7" s="37">
        <v>0</v>
      </c>
      <c r="AD7" s="37">
        <v>0</v>
      </c>
      <c r="AE7" s="37">
        <v>0</v>
      </c>
      <c r="AF7" s="37">
        <v>0</v>
      </c>
      <c r="AG7" s="37"/>
      <c r="AH7" s="37">
        <v>0</v>
      </c>
      <c r="AI7" s="37">
        <v>0</v>
      </c>
      <c r="AJ7" s="31"/>
      <c r="AK7" s="32"/>
      <c r="AL7" s="33"/>
      <c r="AM7" s="33"/>
      <c r="AN7" s="34">
        <f>SUM(F7:AH7)</f>
        <v>8</v>
      </c>
      <c r="AO7" s="35"/>
      <c r="AP7" s="35"/>
    </row>
    <row r="8" spans="1:46" s="36" customFormat="1" ht="13.5" customHeight="1" x14ac:dyDescent="0.15">
      <c r="A8" s="1000"/>
      <c r="B8" s="1012" t="s">
        <v>10</v>
      </c>
      <c r="C8" s="1013"/>
      <c r="D8" s="1013"/>
      <c r="E8" s="1014"/>
      <c r="F8" s="953">
        <v>1</v>
      </c>
      <c r="G8" s="953">
        <v>2</v>
      </c>
      <c r="H8" s="953">
        <v>3</v>
      </c>
      <c r="I8" s="966">
        <v>4</v>
      </c>
      <c r="J8" s="968">
        <v>5</v>
      </c>
      <c r="K8" s="964">
        <v>6</v>
      </c>
      <c r="L8" s="953">
        <v>7</v>
      </c>
      <c r="M8" s="966">
        <v>8</v>
      </c>
      <c r="N8" s="968">
        <v>9</v>
      </c>
      <c r="O8" s="964">
        <v>10</v>
      </c>
      <c r="P8" s="953">
        <v>11</v>
      </c>
      <c r="Q8" s="953">
        <v>12</v>
      </c>
      <c r="R8" s="953">
        <v>13</v>
      </c>
      <c r="S8" s="953">
        <v>14</v>
      </c>
      <c r="T8" s="953">
        <v>15</v>
      </c>
      <c r="U8" s="953">
        <v>16</v>
      </c>
      <c r="V8" s="953">
        <v>17</v>
      </c>
      <c r="W8" s="966">
        <v>18</v>
      </c>
      <c r="X8" s="968">
        <v>19</v>
      </c>
      <c r="Y8" s="969">
        <v>20</v>
      </c>
      <c r="Z8" s="962">
        <v>21</v>
      </c>
      <c r="AA8" s="953">
        <v>22</v>
      </c>
      <c r="AB8" s="964">
        <v>23</v>
      </c>
      <c r="AC8" s="953">
        <v>24</v>
      </c>
      <c r="AD8" s="953">
        <v>25</v>
      </c>
      <c r="AE8" s="953">
        <v>26</v>
      </c>
      <c r="AF8" s="953">
        <v>27</v>
      </c>
      <c r="AG8" s="953">
        <v>28</v>
      </c>
      <c r="AH8" s="953">
        <v>29</v>
      </c>
      <c r="AI8" s="953">
        <v>30</v>
      </c>
      <c r="AJ8" s="955">
        <v>31</v>
      </c>
      <c r="AK8" s="957"/>
      <c r="AL8" s="951"/>
      <c r="AM8" s="38"/>
      <c r="AN8" s="757"/>
      <c r="AO8" s="39"/>
      <c r="AP8" s="35"/>
      <c r="AQ8" s="758"/>
      <c r="AR8" s="758"/>
      <c r="AS8" s="758"/>
      <c r="AT8" s="758"/>
    </row>
    <row r="9" spans="1:46" s="36" customFormat="1" ht="13.5" customHeight="1" x14ac:dyDescent="0.15">
      <c r="A9" s="1000"/>
      <c r="B9" s="1015"/>
      <c r="C9" s="1016"/>
      <c r="D9" s="1016"/>
      <c r="E9" s="1017"/>
      <c r="F9" s="954"/>
      <c r="G9" s="954"/>
      <c r="H9" s="954"/>
      <c r="I9" s="967"/>
      <c r="J9" s="747"/>
      <c r="K9" s="965"/>
      <c r="L9" s="954"/>
      <c r="M9" s="967"/>
      <c r="N9" s="747"/>
      <c r="O9" s="965"/>
      <c r="P9" s="954"/>
      <c r="Q9" s="954"/>
      <c r="R9" s="954"/>
      <c r="S9" s="954"/>
      <c r="T9" s="954"/>
      <c r="U9" s="954"/>
      <c r="V9" s="954"/>
      <c r="W9" s="967"/>
      <c r="X9" s="747"/>
      <c r="Y9" s="970"/>
      <c r="Z9" s="963"/>
      <c r="AA9" s="954"/>
      <c r="AB9" s="965"/>
      <c r="AC9" s="954"/>
      <c r="AD9" s="954"/>
      <c r="AE9" s="954"/>
      <c r="AF9" s="954"/>
      <c r="AG9" s="954"/>
      <c r="AH9" s="954"/>
      <c r="AI9" s="954"/>
      <c r="AJ9" s="956"/>
      <c r="AK9" s="958"/>
      <c r="AL9" s="952"/>
      <c r="AM9" s="40"/>
      <c r="AN9" s="757"/>
      <c r="AO9" s="39"/>
      <c r="AP9" s="35"/>
    </row>
    <row r="10" spans="1:46" s="36" customFormat="1" ht="13.5" customHeight="1" thickBot="1" x14ac:dyDescent="0.2">
      <c r="A10" s="1000"/>
      <c r="B10" s="728" t="s">
        <v>11</v>
      </c>
      <c r="C10" s="729" t="s">
        <v>12</v>
      </c>
      <c r="D10" s="1020" t="s">
        <v>13</v>
      </c>
      <c r="E10" s="1011"/>
      <c r="F10" s="1023" t="s">
        <v>14</v>
      </c>
      <c r="G10" s="949" t="s">
        <v>15</v>
      </c>
      <c r="H10" s="947" t="s">
        <v>16</v>
      </c>
      <c r="I10" s="949" t="s">
        <v>17</v>
      </c>
      <c r="J10" s="947" t="s">
        <v>18</v>
      </c>
      <c r="K10" s="947" t="s">
        <v>19</v>
      </c>
      <c r="L10" s="947" t="s">
        <v>20</v>
      </c>
      <c r="M10" s="949" t="s">
        <v>14</v>
      </c>
      <c r="N10" s="949" t="s">
        <v>15</v>
      </c>
      <c r="O10" s="949" t="s">
        <v>16</v>
      </c>
      <c r="P10" s="949" t="s">
        <v>17</v>
      </c>
      <c r="Q10" s="947" t="s">
        <v>18</v>
      </c>
      <c r="R10" s="947" t="s">
        <v>19</v>
      </c>
      <c r="S10" s="947" t="s">
        <v>20</v>
      </c>
      <c r="T10" s="949" t="s">
        <v>14</v>
      </c>
      <c r="U10" s="949" t="s">
        <v>15</v>
      </c>
      <c r="V10" s="947" t="s">
        <v>16</v>
      </c>
      <c r="W10" s="949" t="s">
        <v>17</v>
      </c>
      <c r="X10" s="947" t="s">
        <v>18</v>
      </c>
      <c r="Y10" s="947" t="s">
        <v>19</v>
      </c>
      <c r="Z10" s="947" t="s">
        <v>20</v>
      </c>
      <c r="AA10" s="949" t="s">
        <v>14</v>
      </c>
      <c r="AB10" s="949" t="s">
        <v>15</v>
      </c>
      <c r="AC10" s="947" t="s">
        <v>16</v>
      </c>
      <c r="AD10" s="949" t="s">
        <v>17</v>
      </c>
      <c r="AE10" s="947" t="s">
        <v>18</v>
      </c>
      <c r="AF10" s="947" t="s">
        <v>19</v>
      </c>
      <c r="AG10" s="947" t="s">
        <v>20</v>
      </c>
      <c r="AH10" s="949" t="s">
        <v>14</v>
      </c>
      <c r="AI10" s="949" t="s">
        <v>15</v>
      </c>
      <c r="AJ10" s="960" t="s">
        <v>16</v>
      </c>
      <c r="AK10" s="958"/>
      <c r="AL10" s="937" t="s">
        <v>21</v>
      </c>
      <c r="AM10" s="41"/>
      <c r="AN10" s="757" t="s">
        <v>21</v>
      </c>
      <c r="AO10" s="42"/>
      <c r="AP10" s="35"/>
    </row>
    <row r="11" spans="1:46" ht="15" hidden="1" customHeight="1" thickBot="1" x14ac:dyDescent="0.2">
      <c r="A11" s="1000"/>
      <c r="B11" s="1018"/>
      <c r="C11" s="1019"/>
      <c r="D11" s="1021"/>
      <c r="E11" s="1022"/>
      <c r="F11" s="1024"/>
      <c r="G11" s="950"/>
      <c r="H11" s="948"/>
      <c r="I11" s="950"/>
      <c r="J11" s="948"/>
      <c r="K11" s="948"/>
      <c r="L11" s="948"/>
      <c r="M11" s="950"/>
      <c r="N11" s="950"/>
      <c r="O11" s="950"/>
      <c r="P11" s="950"/>
      <c r="Q11" s="948"/>
      <c r="R11" s="948"/>
      <c r="S11" s="948"/>
      <c r="T11" s="950"/>
      <c r="U11" s="950"/>
      <c r="V11" s="948"/>
      <c r="W11" s="950"/>
      <c r="X11" s="948"/>
      <c r="Y11" s="948"/>
      <c r="Z11" s="948"/>
      <c r="AA11" s="950"/>
      <c r="AB11" s="950"/>
      <c r="AC11" s="948"/>
      <c r="AD11" s="950"/>
      <c r="AE11" s="948"/>
      <c r="AF11" s="948"/>
      <c r="AG11" s="948"/>
      <c r="AH11" s="950"/>
      <c r="AI11" s="950"/>
      <c r="AJ11" s="961"/>
      <c r="AK11" s="959"/>
      <c r="AL11" s="937"/>
      <c r="AM11" s="41"/>
      <c r="AN11" s="757"/>
      <c r="AO11" s="39"/>
      <c r="AP11" s="29"/>
    </row>
    <row r="12" spans="1:46" ht="14.25" customHeight="1" x14ac:dyDescent="0.15">
      <c r="B12" s="938" t="s">
        <v>22</v>
      </c>
      <c r="C12" s="939"/>
      <c r="D12" s="939"/>
      <c r="E12" s="940"/>
      <c r="F12" s="944" t="s">
        <v>70</v>
      </c>
      <c r="G12" s="944" t="s">
        <v>71</v>
      </c>
      <c r="H12" s="944"/>
      <c r="I12" s="934"/>
      <c r="J12" s="934"/>
      <c r="K12" s="1033"/>
      <c r="L12" s="1035"/>
      <c r="M12" s="935" t="s">
        <v>65</v>
      </c>
      <c r="N12" s="935" t="s">
        <v>65</v>
      </c>
      <c r="O12" s="934" t="s">
        <v>66</v>
      </c>
      <c r="P12" s="934" t="s">
        <v>26</v>
      </c>
      <c r="Q12" s="934" t="s">
        <v>26</v>
      </c>
      <c r="R12" s="934" t="s">
        <v>26</v>
      </c>
      <c r="S12" s="934" t="s">
        <v>66</v>
      </c>
      <c r="T12" s="935" t="s">
        <v>66</v>
      </c>
      <c r="U12" s="934" t="s">
        <v>66</v>
      </c>
      <c r="V12" s="934" t="s">
        <v>66</v>
      </c>
      <c r="W12" s="934" t="s">
        <v>26</v>
      </c>
      <c r="X12" s="935" t="s">
        <v>67</v>
      </c>
      <c r="Y12" s="934" t="s">
        <v>68</v>
      </c>
      <c r="Z12" s="934" t="s">
        <v>26</v>
      </c>
      <c r="AA12" s="934" t="s">
        <v>68</v>
      </c>
      <c r="AB12" s="934" t="s">
        <v>68</v>
      </c>
      <c r="AC12" s="934" t="s">
        <v>26</v>
      </c>
      <c r="AD12" s="934" t="s">
        <v>26</v>
      </c>
      <c r="AE12" s="934" t="s">
        <v>68</v>
      </c>
      <c r="AF12" s="934" t="s">
        <v>68</v>
      </c>
      <c r="AG12" s="934" t="s">
        <v>68</v>
      </c>
      <c r="AH12" s="935" t="s">
        <v>69</v>
      </c>
      <c r="AI12" s="935" t="s">
        <v>69</v>
      </c>
      <c r="AJ12" s="43"/>
      <c r="AK12" s="936"/>
      <c r="AL12" s="757"/>
      <c r="AM12" s="44"/>
      <c r="AN12" s="45"/>
      <c r="AO12" s="39"/>
      <c r="AP12" s="29"/>
    </row>
    <row r="13" spans="1:46" ht="45" customHeight="1" x14ac:dyDescent="0.15">
      <c r="B13" s="941"/>
      <c r="C13" s="942"/>
      <c r="D13" s="942"/>
      <c r="E13" s="943"/>
      <c r="F13" s="945"/>
      <c r="G13" s="945"/>
      <c r="H13" s="945"/>
      <c r="I13" s="832"/>
      <c r="J13" s="832"/>
      <c r="K13" s="1034"/>
      <c r="L13" s="1036"/>
      <c r="M13" s="832"/>
      <c r="N13" s="832"/>
      <c r="O13" s="832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19"/>
      <c r="AB13" s="832"/>
      <c r="AC13" s="832"/>
      <c r="AD13" s="832"/>
      <c r="AE13" s="832"/>
      <c r="AF13" s="832"/>
      <c r="AG13" s="832"/>
      <c r="AH13" s="832"/>
      <c r="AI13" s="832"/>
      <c r="AJ13" s="46"/>
      <c r="AK13" s="756"/>
      <c r="AL13" s="757"/>
      <c r="AM13" s="44"/>
      <c r="AN13" s="45"/>
      <c r="AO13" s="39"/>
      <c r="AP13" s="29"/>
    </row>
    <row r="14" spans="1:46" ht="18" customHeight="1" x14ac:dyDescent="0.15">
      <c r="A14" s="758">
        <v>1</v>
      </c>
      <c r="B14" s="914" t="s">
        <v>23</v>
      </c>
      <c r="C14" s="932" t="s">
        <v>24</v>
      </c>
      <c r="D14" s="933" t="s">
        <v>25</v>
      </c>
      <c r="E14" s="933"/>
      <c r="F14" s="1032"/>
      <c r="G14" s="930" t="s">
        <v>26</v>
      </c>
      <c r="H14" s="930"/>
      <c r="I14" s="912" t="s">
        <v>26</v>
      </c>
      <c r="J14" s="912"/>
      <c r="K14" s="912"/>
      <c r="L14" s="912" t="s">
        <v>26</v>
      </c>
      <c r="M14" s="912" t="s">
        <v>26</v>
      </c>
      <c r="N14" s="912"/>
      <c r="O14" s="930"/>
      <c r="P14" s="1031" t="s">
        <v>27</v>
      </c>
      <c r="Q14" s="912"/>
      <c r="R14" s="912" t="s">
        <v>26</v>
      </c>
      <c r="S14" s="912"/>
      <c r="T14" s="912"/>
      <c r="U14" s="931"/>
      <c r="V14" s="912"/>
      <c r="W14" s="929" t="s">
        <v>26</v>
      </c>
      <c r="X14" s="912"/>
      <c r="Y14" s="912" t="s">
        <v>26</v>
      </c>
      <c r="Z14" s="912" t="s">
        <v>26</v>
      </c>
      <c r="AA14" s="912"/>
      <c r="AB14" s="912"/>
      <c r="AC14" s="912"/>
      <c r="AD14" s="912" t="s">
        <v>26</v>
      </c>
      <c r="AE14" s="912"/>
      <c r="AF14" s="912"/>
      <c r="AG14" s="929" t="s">
        <v>26</v>
      </c>
      <c r="AH14" s="912"/>
      <c r="AI14" s="912"/>
      <c r="AJ14" s="927"/>
      <c r="AK14" s="910" t="str">
        <f>C14</f>
        <v>松尾</v>
      </c>
      <c r="AL14" s="910">
        <f>COUNTIF(F14:AI14,"休")</f>
        <v>10</v>
      </c>
      <c r="AM14" s="47"/>
      <c r="AN14" s="873">
        <f>COUNTIF(F14:AH14,"休")</f>
        <v>10</v>
      </c>
      <c r="AO14" s="39"/>
      <c r="AP14" s="874"/>
    </row>
    <row r="15" spans="1:46" ht="18" customHeight="1" thickBot="1" x14ac:dyDescent="0.2">
      <c r="A15" s="758"/>
      <c r="B15" s="914"/>
      <c r="C15" s="932"/>
      <c r="D15" s="933"/>
      <c r="E15" s="933"/>
      <c r="F15" s="1032"/>
      <c r="G15" s="930"/>
      <c r="H15" s="930"/>
      <c r="I15" s="912"/>
      <c r="J15" s="912"/>
      <c r="K15" s="912"/>
      <c r="L15" s="912"/>
      <c r="M15" s="912"/>
      <c r="N15" s="912"/>
      <c r="O15" s="930"/>
      <c r="P15" s="1031"/>
      <c r="Q15" s="912"/>
      <c r="R15" s="912"/>
      <c r="S15" s="912"/>
      <c r="T15" s="912"/>
      <c r="U15" s="912"/>
      <c r="V15" s="912"/>
      <c r="W15" s="929"/>
      <c r="X15" s="912"/>
      <c r="Y15" s="912"/>
      <c r="Z15" s="912"/>
      <c r="AA15" s="912"/>
      <c r="AB15" s="912"/>
      <c r="AC15" s="912"/>
      <c r="AD15" s="912"/>
      <c r="AE15" s="912"/>
      <c r="AF15" s="912"/>
      <c r="AG15" s="929"/>
      <c r="AH15" s="912"/>
      <c r="AI15" s="912"/>
      <c r="AJ15" s="928"/>
      <c r="AK15" s="911"/>
      <c r="AL15" s="911"/>
      <c r="AM15" s="48"/>
      <c r="AN15" s="873"/>
      <c r="AO15" s="42"/>
      <c r="AP15" s="874"/>
    </row>
    <row r="16" spans="1:46" ht="18" customHeight="1" x14ac:dyDescent="0.15">
      <c r="A16" s="758">
        <v>2</v>
      </c>
      <c r="B16" s="925" t="s">
        <v>28</v>
      </c>
      <c r="C16" s="779" t="s">
        <v>29</v>
      </c>
      <c r="D16" s="926" t="s">
        <v>30</v>
      </c>
      <c r="E16" s="926"/>
      <c r="F16" s="779"/>
      <c r="G16" s="779"/>
      <c r="H16" s="779" t="s">
        <v>26</v>
      </c>
      <c r="I16" s="854" t="s">
        <v>26</v>
      </c>
      <c r="J16" s="854"/>
      <c r="K16" s="779"/>
      <c r="L16" s="851"/>
      <c r="M16" s="1030"/>
      <c r="N16" s="854" t="s">
        <v>26</v>
      </c>
      <c r="O16" s="854" t="s">
        <v>26</v>
      </c>
      <c r="P16" s="854" t="s">
        <v>26</v>
      </c>
      <c r="Q16" s="854" t="s">
        <v>26</v>
      </c>
      <c r="R16" s="779"/>
      <c r="S16" s="779"/>
      <c r="T16" s="779"/>
      <c r="U16" s="779"/>
      <c r="V16" s="779"/>
      <c r="W16" s="779" t="s">
        <v>26</v>
      </c>
      <c r="X16" s="779"/>
      <c r="Y16" s="854"/>
      <c r="Z16" s="779"/>
      <c r="AA16" s="779"/>
      <c r="AB16" s="779" t="s">
        <v>26</v>
      </c>
      <c r="AC16" s="779"/>
      <c r="AD16" s="779" t="s">
        <v>26</v>
      </c>
      <c r="AE16" s="779"/>
      <c r="AF16" s="779"/>
      <c r="AG16" s="779"/>
      <c r="AH16" s="779" t="s">
        <v>26</v>
      </c>
      <c r="AI16" s="779"/>
      <c r="AJ16" s="855"/>
      <c r="AK16" s="923" t="str">
        <f>C16</f>
        <v>新井</v>
      </c>
      <c r="AL16" s="839">
        <f>COUNTIF(F16:AI16,"休")</f>
        <v>10</v>
      </c>
      <c r="AM16" s="49"/>
      <c r="AN16" s="873">
        <f>COUNTIF(F16:AH16,"休")</f>
        <v>10</v>
      </c>
      <c r="AO16" s="97"/>
      <c r="AP16" s="921" t="s">
        <v>61</v>
      </c>
    </row>
    <row r="17" spans="1:46" ht="18" customHeight="1" thickBot="1" x14ac:dyDescent="0.2">
      <c r="A17" s="758"/>
      <c r="B17" s="925"/>
      <c r="C17" s="779"/>
      <c r="D17" s="926"/>
      <c r="E17" s="926"/>
      <c r="F17" s="779"/>
      <c r="G17" s="779"/>
      <c r="H17" s="779"/>
      <c r="I17" s="854"/>
      <c r="J17" s="854"/>
      <c r="K17" s="779"/>
      <c r="L17" s="851"/>
      <c r="M17" s="854"/>
      <c r="N17" s="854"/>
      <c r="O17" s="854"/>
      <c r="P17" s="854"/>
      <c r="Q17" s="854"/>
      <c r="R17" s="779"/>
      <c r="S17" s="779"/>
      <c r="T17" s="779"/>
      <c r="U17" s="779"/>
      <c r="V17" s="779"/>
      <c r="W17" s="779"/>
      <c r="X17" s="779"/>
      <c r="Y17" s="854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856"/>
      <c r="AK17" s="923"/>
      <c r="AL17" s="840"/>
      <c r="AM17" s="50"/>
      <c r="AN17" s="873"/>
      <c r="AO17" s="97"/>
      <c r="AP17" s="922"/>
    </row>
    <row r="18" spans="1:46" ht="18" customHeight="1" x14ac:dyDescent="0.15">
      <c r="A18" s="758">
        <v>3</v>
      </c>
      <c r="B18" s="914" t="s">
        <v>31</v>
      </c>
      <c r="C18" s="906" t="s">
        <v>32</v>
      </c>
      <c r="D18" s="915" t="s">
        <v>33</v>
      </c>
      <c r="E18" s="915"/>
      <c r="F18" s="912"/>
      <c r="G18" s="912"/>
      <c r="H18" s="906"/>
      <c r="I18" s="906" t="s">
        <v>26</v>
      </c>
      <c r="J18" s="913"/>
      <c r="K18" s="905" t="s">
        <v>26</v>
      </c>
      <c r="L18" s="919"/>
      <c r="M18" s="906"/>
      <c r="N18" s="906"/>
      <c r="O18" s="906"/>
      <c r="P18" s="906" t="s">
        <v>26</v>
      </c>
      <c r="Q18" s="906"/>
      <c r="R18" s="906"/>
      <c r="S18" s="906"/>
      <c r="T18" s="913" t="s">
        <v>26</v>
      </c>
      <c r="U18" s="913" t="s">
        <v>26</v>
      </c>
      <c r="V18" s="913" t="s">
        <v>26</v>
      </c>
      <c r="W18" s="913" t="s">
        <v>26</v>
      </c>
      <c r="X18" s="906"/>
      <c r="Y18" s="906"/>
      <c r="Z18" s="916"/>
      <c r="AA18" s="906"/>
      <c r="AB18" s="913"/>
      <c r="AC18" s="906" t="s">
        <v>26</v>
      </c>
      <c r="AD18" s="906" t="s">
        <v>26</v>
      </c>
      <c r="AE18" s="906"/>
      <c r="AF18" s="906" t="s">
        <v>26</v>
      </c>
      <c r="AG18" s="916"/>
      <c r="AH18" s="906"/>
      <c r="AI18" s="913"/>
      <c r="AJ18" s="917"/>
      <c r="AK18" s="909" t="str">
        <f>C18</f>
        <v>小森</v>
      </c>
      <c r="AL18" s="910">
        <f>COUNTIF(F18:AI18,"休")</f>
        <v>10</v>
      </c>
      <c r="AM18" s="49"/>
      <c r="AN18" s="873">
        <f>COUNTIF(F18:AH18,"休")</f>
        <v>10</v>
      </c>
      <c r="AO18" s="42">
        <f>COUNTIF(G18:AH18,"/")</f>
        <v>0</v>
      </c>
      <c r="AP18" s="874"/>
    </row>
    <row r="19" spans="1:46" ht="18" customHeight="1" x14ac:dyDescent="0.15">
      <c r="A19" s="758"/>
      <c r="B19" s="914"/>
      <c r="C19" s="906"/>
      <c r="D19" s="915"/>
      <c r="E19" s="915"/>
      <c r="F19" s="912"/>
      <c r="G19" s="912"/>
      <c r="H19" s="906"/>
      <c r="I19" s="906"/>
      <c r="J19" s="913"/>
      <c r="K19" s="906"/>
      <c r="L19" s="920"/>
      <c r="M19" s="906"/>
      <c r="N19" s="906"/>
      <c r="O19" s="906"/>
      <c r="P19" s="906"/>
      <c r="Q19" s="906"/>
      <c r="R19" s="906"/>
      <c r="S19" s="906"/>
      <c r="T19" s="913"/>
      <c r="U19" s="913"/>
      <c r="V19" s="913"/>
      <c r="W19" s="913"/>
      <c r="X19" s="906"/>
      <c r="Y19" s="906"/>
      <c r="Z19" s="916"/>
      <c r="AA19" s="906"/>
      <c r="AB19" s="913"/>
      <c r="AC19" s="906"/>
      <c r="AD19" s="906"/>
      <c r="AE19" s="906"/>
      <c r="AF19" s="906"/>
      <c r="AG19" s="916"/>
      <c r="AH19" s="906"/>
      <c r="AI19" s="913"/>
      <c r="AJ19" s="918"/>
      <c r="AK19" s="909"/>
      <c r="AL19" s="911"/>
      <c r="AM19" s="50"/>
      <c r="AN19" s="873"/>
      <c r="AO19" s="42"/>
      <c r="AP19" s="874"/>
    </row>
    <row r="20" spans="1:46" ht="18" customHeight="1" x14ac:dyDescent="0.15">
      <c r="A20" s="758">
        <v>4</v>
      </c>
      <c r="B20" s="914" t="s">
        <v>34</v>
      </c>
      <c r="C20" s="906" t="s">
        <v>35</v>
      </c>
      <c r="D20" s="915" t="s">
        <v>33</v>
      </c>
      <c r="E20" s="915"/>
      <c r="F20" s="906"/>
      <c r="G20" s="906"/>
      <c r="H20" s="912"/>
      <c r="I20" s="912" t="s">
        <v>26</v>
      </c>
      <c r="J20" s="906" t="s">
        <v>26</v>
      </c>
      <c r="K20" s="912"/>
      <c r="L20" s="912"/>
      <c r="M20" s="912"/>
      <c r="N20" s="906"/>
      <c r="O20" s="906"/>
      <c r="P20" s="906" t="s">
        <v>26</v>
      </c>
      <c r="Q20" s="912"/>
      <c r="R20" s="913" t="s">
        <v>26</v>
      </c>
      <c r="S20" s="930" t="s">
        <v>26</v>
      </c>
      <c r="T20" s="930"/>
      <c r="U20" s="912"/>
      <c r="V20" s="912"/>
      <c r="W20" s="906" t="s">
        <v>26</v>
      </c>
      <c r="X20" s="906" t="s">
        <v>26</v>
      </c>
      <c r="Y20" s="912"/>
      <c r="Z20" s="912"/>
      <c r="AA20" s="912" t="s">
        <v>26</v>
      </c>
      <c r="AB20" s="906"/>
      <c r="AC20" s="906"/>
      <c r="AD20" s="906" t="s">
        <v>26</v>
      </c>
      <c r="AE20" s="912" t="s">
        <v>26</v>
      </c>
      <c r="AF20" s="912"/>
      <c r="AG20" s="906"/>
      <c r="AH20" s="905"/>
      <c r="AI20" s="905"/>
      <c r="AJ20" s="907"/>
      <c r="AK20" s="909" t="str">
        <f>C20</f>
        <v>内田</v>
      </c>
      <c r="AL20" s="910">
        <f>COUNTIF(F20:AI20,"休")</f>
        <v>10</v>
      </c>
      <c r="AM20" s="49"/>
      <c r="AN20" s="873">
        <f>COUNTIF(F20:AH20,"休")</f>
        <v>10</v>
      </c>
      <c r="AO20" s="42"/>
      <c r="AP20" s="51"/>
    </row>
    <row r="21" spans="1:46" ht="18" customHeight="1" x14ac:dyDescent="0.15">
      <c r="A21" s="758"/>
      <c r="B21" s="914"/>
      <c r="C21" s="906"/>
      <c r="D21" s="915"/>
      <c r="E21" s="915"/>
      <c r="F21" s="906"/>
      <c r="G21" s="906"/>
      <c r="H21" s="912"/>
      <c r="I21" s="912"/>
      <c r="J21" s="906"/>
      <c r="K21" s="912"/>
      <c r="L21" s="912"/>
      <c r="M21" s="912"/>
      <c r="N21" s="906"/>
      <c r="O21" s="906"/>
      <c r="P21" s="906"/>
      <c r="Q21" s="912"/>
      <c r="R21" s="913"/>
      <c r="S21" s="930"/>
      <c r="T21" s="930"/>
      <c r="U21" s="912"/>
      <c r="V21" s="912"/>
      <c r="W21" s="906"/>
      <c r="X21" s="906"/>
      <c r="Y21" s="912"/>
      <c r="Z21" s="912"/>
      <c r="AA21" s="912"/>
      <c r="AB21" s="906"/>
      <c r="AC21" s="906"/>
      <c r="AD21" s="906"/>
      <c r="AE21" s="912"/>
      <c r="AF21" s="912"/>
      <c r="AG21" s="906"/>
      <c r="AH21" s="906"/>
      <c r="AI21" s="906"/>
      <c r="AJ21" s="908"/>
      <c r="AK21" s="909"/>
      <c r="AL21" s="911"/>
      <c r="AM21" s="50"/>
      <c r="AN21" s="873"/>
      <c r="AO21" s="42"/>
      <c r="AP21" s="51"/>
    </row>
    <row r="22" spans="1:46" ht="18" customHeight="1" x14ac:dyDescent="0.15">
      <c r="A22" s="36"/>
      <c r="B22" s="899" t="s">
        <v>36</v>
      </c>
      <c r="C22" s="875" t="s">
        <v>37</v>
      </c>
      <c r="D22" s="901" t="s">
        <v>38</v>
      </c>
      <c r="E22" s="902"/>
      <c r="F22" s="893" t="s">
        <v>26</v>
      </c>
      <c r="G22" s="893" t="s">
        <v>26</v>
      </c>
      <c r="H22" s="895"/>
      <c r="I22" s="885" t="s">
        <v>26</v>
      </c>
      <c r="J22" s="893"/>
      <c r="K22" s="885"/>
      <c r="L22" s="1028"/>
      <c r="M22" s="893" t="s">
        <v>26</v>
      </c>
      <c r="N22" s="885" t="s">
        <v>26</v>
      </c>
      <c r="O22" s="885" t="s">
        <v>26</v>
      </c>
      <c r="P22" s="893" t="s">
        <v>26</v>
      </c>
      <c r="Q22" s="885"/>
      <c r="R22" s="893"/>
      <c r="S22" s="893" t="s">
        <v>26</v>
      </c>
      <c r="T22" s="885" t="s">
        <v>26</v>
      </c>
      <c r="U22" s="885" t="s">
        <v>26</v>
      </c>
      <c r="V22" s="893" t="s">
        <v>26</v>
      </c>
      <c r="W22" s="885" t="s">
        <v>26</v>
      </c>
      <c r="X22" s="893" t="s">
        <v>26</v>
      </c>
      <c r="Y22" s="1028"/>
      <c r="Z22" s="895"/>
      <c r="AA22" s="885" t="s">
        <v>26</v>
      </c>
      <c r="AB22" s="893" t="s">
        <v>26</v>
      </c>
      <c r="AC22" s="885"/>
      <c r="AD22" s="893" t="s">
        <v>26</v>
      </c>
      <c r="AE22" s="893"/>
      <c r="AF22" s="895"/>
      <c r="AG22" s="897"/>
      <c r="AH22" s="893" t="s">
        <v>26</v>
      </c>
      <c r="AI22" s="885" t="s">
        <v>26</v>
      </c>
      <c r="AJ22" s="897" t="s">
        <v>26</v>
      </c>
      <c r="AK22" s="878" t="s">
        <v>37</v>
      </c>
      <c r="AL22" s="871">
        <v>19</v>
      </c>
      <c r="AM22" s="52"/>
      <c r="AN22" s="53"/>
      <c r="AO22" s="42"/>
      <c r="AP22" s="51"/>
    </row>
    <row r="23" spans="1:46" ht="18" customHeight="1" x14ac:dyDescent="0.15">
      <c r="A23" s="36"/>
      <c r="B23" s="900"/>
      <c r="C23" s="876"/>
      <c r="D23" s="903"/>
      <c r="E23" s="904"/>
      <c r="F23" s="894"/>
      <c r="G23" s="894"/>
      <c r="H23" s="896"/>
      <c r="I23" s="886"/>
      <c r="J23" s="894"/>
      <c r="K23" s="886"/>
      <c r="L23" s="1029"/>
      <c r="M23" s="894"/>
      <c r="N23" s="886"/>
      <c r="O23" s="886"/>
      <c r="P23" s="894"/>
      <c r="Q23" s="886"/>
      <c r="R23" s="894"/>
      <c r="S23" s="894"/>
      <c r="T23" s="886"/>
      <c r="U23" s="886"/>
      <c r="V23" s="894"/>
      <c r="W23" s="886"/>
      <c r="X23" s="894"/>
      <c r="Y23" s="1029"/>
      <c r="Z23" s="896"/>
      <c r="AA23" s="886"/>
      <c r="AB23" s="894"/>
      <c r="AC23" s="886"/>
      <c r="AD23" s="894"/>
      <c r="AE23" s="894"/>
      <c r="AF23" s="896"/>
      <c r="AG23" s="898"/>
      <c r="AH23" s="894"/>
      <c r="AI23" s="886"/>
      <c r="AJ23" s="898"/>
      <c r="AK23" s="879"/>
      <c r="AL23" s="872"/>
      <c r="AM23" s="52"/>
      <c r="AN23" s="53"/>
      <c r="AO23" s="42"/>
      <c r="AP23" s="51"/>
    </row>
    <row r="24" spans="1:46" s="2" customFormat="1" ht="12.75" hidden="1" customHeight="1" x14ac:dyDescent="0.15">
      <c r="A24" s="758">
        <v>5</v>
      </c>
      <c r="B24" s="890"/>
      <c r="C24" s="891"/>
      <c r="D24" s="892"/>
      <c r="E24" s="892"/>
      <c r="F24" s="877"/>
      <c r="G24" s="884"/>
      <c r="H24" s="884"/>
      <c r="I24" s="888"/>
      <c r="J24" s="877"/>
      <c r="K24" s="877"/>
      <c r="L24" s="887"/>
      <c r="M24" s="877"/>
      <c r="N24" s="884"/>
      <c r="O24" s="884"/>
      <c r="P24" s="877"/>
      <c r="Q24" s="877"/>
      <c r="R24" s="877"/>
      <c r="S24" s="877"/>
      <c r="T24" s="877"/>
      <c r="U24" s="884"/>
      <c r="V24" s="884"/>
      <c r="W24" s="887"/>
      <c r="X24" s="884"/>
      <c r="Y24" s="877"/>
      <c r="Z24" s="877"/>
      <c r="AA24" s="877"/>
      <c r="AB24" s="884"/>
      <c r="AC24" s="884"/>
      <c r="AD24" s="877"/>
      <c r="AE24" s="877"/>
      <c r="AF24" s="877"/>
      <c r="AG24" s="877"/>
      <c r="AH24" s="877"/>
      <c r="AI24" s="884"/>
      <c r="AJ24" s="885"/>
      <c r="AK24" s="875"/>
      <c r="AL24" s="871">
        <f>COUNTIF(F24:AJ24,"休")</f>
        <v>0</v>
      </c>
      <c r="AM24" s="49"/>
      <c r="AN24" s="873">
        <f>COUNTIF(F24:AH24,"休")</f>
        <v>0</v>
      </c>
      <c r="AO24" s="54"/>
      <c r="AP24" s="874"/>
      <c r="AT24" s="1"/>
    </row>
    <row r="25" spans="1:46" s="2" customFormat="1" ht="19.5" hidden="1" customHeight="1" x14ac:dyDescent="0.15">
      <c r="A25" s="758"/>
      <c r="B25" s="890"/>
      <c r="C25" s="891" t="s">
        <v>39</v>
      </c>
      <c r="D25" s="892" t="s">
        <v>40</v>
      </c>
      <c r="E25" s="892"/>
      <c r="F25" s="877"/>
      <c r="G25" s="884"/>
      <c r="H25" s="884"/>
      <c r="I25" s="889"/>
      <c r="J25" s="877"/>
      <c r="K25" s="877"/>
      <c r="L25" s="887"/>
      <c r="M25" s="877"/>
      <c r="N25" s="884"/>
      <c r="O25" s="884"/>
      <c r="P25" s="877"/>
      <c r="Q25" s="877"/>
      <c r="R25" s="877"/>
      <c r="S25" s="877"/>
      <c r="T25" s="877"/>
      <c r="U25" s="884"/>
      <c r="V25" s="884"/>
      <c r="W25" s="887"/>
      <c r="X25" s="884"/>
      <c r="Y25" s="877"/>
      <c r="Z25" s="877"/>
      <c r="AA25" s="877"/>
      <c r="AB25" s="884"/>
      <c r="AC25" s="884"/>
      <c r="AD25" s="877"/>
      <c r="AE25" s="877"/>
      <c r="AF25" s="877"/>
      <c r="AG25" s="877"/>
      <c r="AH25" s="877"/>
      <c r="AI25" s="884"/>
      <c r="AJ25" s="886"/>
      <c r="AK25" s="876"/>
      <c r="AL25" s="872"/>
      <c r="AM25" s="50"/>
      <c r="AN25" s="873"/>
      <c r="AO25" s="54"/>
      <c r="AP25" s="874"/>
    </row>
    <row r="26" spans="1:46" s="2" customFormat="1" ht="33" customHeight="1" x14ac:dyDescent="0.15">
      <c r="A26" s="55"/>
      <c r="B26" s="899" t="s">
        <v>41</v>
      </c>
      <c r="C26" s="875" t="s">
        <v>42</v>
      </c>
      <c r="D26" s="1025"/>
      <c r="E26" s="902"/>
      <c r="F26" s="1026" t="s">
        <v>26</v>
      </c>
      <c r="G26" s="867"/>
      <c r="H26" s="867"/>
      <c r="I26" s="869" t="s">
        <v>26</v>
      </c>
      <c r="J26" s="867"/>
      <c r="K26" s="867" t="s">
        <v>26</v>
      </c>
      <c r="L26" s="867"/>
      <c r="M26" s="867"/>
      <c r="N26" s="867"/>
      <c r="O26" s="867"/>
      <c r="P26" s="869" t="s">
        <v>26</v>
      </c>
      <c r="Q26" s="867" t="s">
        <v>26</v>
      </c>
      <c r="R26" s="867"/>
      <c r="S26" s="867"/>
      <c r="T26" s="867"/>
      <c r="U26" s="867"/>
      <c r="V26" s="867"/>
      <c r="W26" s="869" t="s">
        <v>26</v>
      </c>
      <c r="X26" s="867"/>
      <c r="Y26" s="867" t="s">
        <v>26</v>
      </c>
      <c r="Z26" s="867"/>
      <c r="AA26" s="867"/>
      <c r="AB26" s="867"/>
      <c r="AC26" s="867"/>
      <c r="AD26" s="869" t="s">
        <v>26</v>
      </c>
      <c r="AE26" s="867" t="s">
        <v>26</v>
      </c>
      <c r="AF26" s="867" t="s">
        <v>26</v>
      </c>
      <c r="AG26" s="867"/>
      <c r="AH26" s="867"/>
      <c r="AI26" s="867"/>
      <c r="AJ26" s="867"/>
      <c r="AK26" s="878" t="s">
        <v>42</v>
      </c>
      <c r="AL26" s="880">
        <v>10</v>
      </c>
      <c r="AM26" s="52"/>
      <c r="AN26" s="53"/>
      <c r="AO26" s="54"/>
      <c r="AP26" s="36"/>
    </row>
    <row r="27" spans="1:46" s="2" customFormat="1" ht="33" customHeight="1" x14ac:dyDescent="0.15">
      <c r="A27" s="55"/>
      <c r="B27" s="900"/>
      <c r="C27" s="876"/>
      <c r="D27" s="903"/>
      <c r="E27" s="904"/>
      <c r="F27" s="1027"/>
      <c r="G27" s="868"/>
      <c r="H27" s="868"/>
      <c r="I27" s="870"/>
      <c r="J27" s="868"/>
      <c r="K27" s="868"/>
      <c r="L27" s="868"/>
      <c r="M27" s="868"/>
      <c r="N27" s="868"/>
      <c r="O27" s="868"/>
      <c r="P27" s="870"/>
      <c r="Q27" s="868"/>
      <c r="R27" s="868"/>
      <c r="S27" s="868"/>
      <c r="T27" s="868"/>
      <c r="U27" s="868"/>
      <c r="V27" s="868"/>
      <c r="W27" s="870"/>
      <c r="X27" s="868"/>
      <c r="Y27" s="868"/>
      <c r="Z27" s="868"/>
      <c r="AA27" s="868"/>
      <c r="AB27" s="868"/>
      <c r="AC27" s="868"/>
      <c r="AD27" s="870"/>
      <c r="AE27" s="868"/>
      <c r="AF27" s="868"/>
      <c r="AG27" s="868"/>
      <c r="AH27" s="868"/>
      <c r="AI27" s="868"/>
      <c r="AJ27" s="868"/>
      <c r="AK27" s="879"/>
      <c r="AL27" s="881"/>
      <c r="AM27" s="52"/>
      <c r="AN27" s="53"/>
      <c r="AO27" s="54"/>
      <c r="AP27" s="36"/>
    </row>
    <row r="28" spans="1:46" s="2" customFormat="1" ht="51" hidden="1" customHeight="1" x14ac:dyDescent="0.15">
      <c r="A28" s="55"/>
      <c r="B28" s="56"/>
      <c r="C28" s="57" t="s">
        <v>43</v>
      </c>
      <c r="D28" s="865"/>
      <c r="E28" s="866"/>
      <c r="F28" s="58"/>
      <c r="G28" s="59"/>
      <c r="H28" s="58"/>
      <c r="I28" s="60" t="s">
        <v>26</v>
      </c>
      <c r="J28" s="61" t="s">
        <v>26</v>
      </c>
      <c r="K28" s="59"/>
      <c r="L28" s="58"/>
      <c r="M28" s="59"/>
      <c r="N28" s="59"/>
      <c r="O28" s="59"/>
      <c r="P28" s="60" t="s">
        <v>26</v>
      </c>
      <c r="Q28" s="58"/>
      <c r="R28" s="59"/>
      <c r="S28" s="59"/>
      <c r="T28" s="58"/>
      <c r="U28" s="59"/>
      <c r="V28" s="59"/>
      <c r="W28" s="62"/>
      <c r="X28" s="58"/>
      <c r="Y28" s="59"/>
      <c r="Z28" s="58"/>
      <c r="AA28" s="58"/>
      <c r="AB28" s="59"/>
      <c r="AC28" s="59"/>
      <c r="AD28" s="62"/>
      <c r="AE28" s="58"/>
      <c r="AF28" s="59"/>
      <c r="AG28" s="58"/>
      <c r="AH28" s="58"/>
      <c r="AI28" s="59"/>
      <c r="AJ28" s="63"/>
      <c r="AK28" s="64" t="s">
        <v>43</v>
      </c>
      <c r="AL28" s="65">
        <v>13</v>
      </c>
      <c r="AM28" s="52"/>
      <c r="AN28" s="53"/>
      <c r="AO28" s="54"/>
      <c r="AP28" s="36"/>
    </row>
    <row r="29" spans="1:46" s="70" customFormat="1" ht="24" x14ac:dyDescent="0.15">
      <c r="A29" s="861"/>
      <c r="B29" s="862" t="s">
        <v>44</v>
      </c>
      <c r="C29" s="851" t="s">
        <v>45</v>
      </c>
      <c r="D29" s="864" t="s">
        <v>38</v>
      </c>
      <c r="E29" s="864"/>
      <c r="F29" s="851"/>
      <c r="G29" s="859"/>
      <c r="H29" s="851"/>
      <c r="I29" s="857"/>
      <c r="J29" s="857"/>
      <c r="K29" s="857"/>
      <c r="L29" s="779"/>
      <c r="M29" s="859"/>
      <c r="N29" s="849"/>
      <c r="O29" s="849"/>
      <c r="P29" s="849"/>
      <c r="Q29" s="851"/>
      <c r="R29" s="849"/>
      <c r="S29" s="855"/>
      <c r="T29" s="851"/>
      <c r="U29" s="849"/>
      <c r="V29" s="849"/>
      <c r="W29" s="849"/>
      <c r="X29" s="851"/>
      <c r="Y29" s="849"/>
      <c r="Z29" s="779"/>
      <c r="AA29" s="854"/>
      <c r="AB29" s="849"/>
      <c r="AC29" s="849"/>
      <c r="AD29" s="849"/>
      <c r="AE29" s="851"/>
      <c r="AF29" s="849"/>
      <c r="AG29" s="779"/>
      <c r="AH29" s="851"/>
      <c r="AI29" s="849"/>
      <c r="AJ29" s="852"/>
      <c r="AK29" s="779" t="s">
        <v>45</v>
      </c>
      <c r="AL29" s="839"/>
      <c r="AM29" s="66"/>
      <c r="AN29" s="67"/>
      <c r="AO29" s="68"/>
      <c r="AP29" s="69" t="s">
        <v>4</v>
      </c>
    </row>
    <row r="30" spans="1:46" s="70" customFormat="1" ht="24" x14ac:dyDescent="0.15">
      <c r="A30" s="861"/>
      <c r="B30" s="863"/>
      <c r="C30" s="851"/>
      <c r="D30" s="864"/>
      <c r="E30" s="864"/>
      <c r="F30" s="851"/>
      <c r="G30" s="860"/>
      <c r="H30" s="851"/>
      <c r="I30" s="858"/>
      <c r="J30" s="858"/>
      <c r="K30" s="858"/>
      <c r="L30" s="779"/>
      <c r="M30" s="860"/>
      <c r="N30" s="850"/>
      <c r="O30" s="850"/>
      <c r="P30" s="850"/>
      <c r="Q30" s="851"/>
      <c r="R30" s="850"/>
      <c r="S30" s="856"/>
      <c r="T30" s="851"/>
      <c r="U30" s="850"/>
      <c r="V30" s="850"/>
      <c r="W30" s="850"/>
      <c r="X30" s="851"/>
      <c r="Y30" s="850"/>
      <c r="Z30" s="779"/>
      <c r="AA30" s="854"/>
      <c r="AB30" s="850"/>
      <c r="AC30" s="850"/>
      <c r="AD30" s="850"/>
      <c r="AE30" s="851"/>
      <c r="AF30" s="850"/>
      <c r="AG30" s="779"/>
      <c r="AH30" s="851"/>
      <c r="AI30" s="850"/>
      <c r="AJ30" s="853"/>
      <c r="AK30" s="779"/>
      <c r="AL30" s="840"/>
      <c r="AM30" s="66"/>
      <c r="AN30" s="67"/>
      <c r="AO30" s="68"/>
      <c r="AP30" s="71"/>
    </row>
    <row r="31" spans="1:46" s="70" customFormat="1" ht="52.5" customHeight="1" x14ac:dyDescent="0.15">
      <c r="A31" s="69"/>
      <c r="B31" s="72"/>
      <c r="C31" s="73" t="s">
        <v>46</v>
      </c>
      <c r="D31" s="797" t="s">
        <v>47</v>
      </c>
      <c r="E31" s="798"/>
      <c r="F31" s="74"/>
      <c r="G31" s="74"/>
      <c r="H31" s="74" t="s">
        <v>26</v>
      </c>
      <c r="I31" s="75" t="s">
        <v>26</v>
      </c>
      <c r="J31" s="75"/>
      <c r="K31" s="75"/>
      <c r="L31" s="74" t="s">
        <v>26</v>
      </c>
      <c r="M31" s="74"/>
      <c r="N31" s="74"/>
      <c r="O31" s="74" t="s">
        <v>26</v>
      </c>
      <c r="P31" s="74" t="s">
        <v>26</v>
      </c>
      <c r="Q31" s="74"/>
      <c r="R31" s="74"/>
      <c r="S31" s="74" t="s">
        <v>26</v>
      </c>
      <c r="T31" s="74"/>
      <c r="U31" s="74"/>
      <c r="V31" s="74" t="s">
        <v>26</v>
      </c>
      <c r="W31" s="74" t="s">
        <v>26</v>
      </c>
      <c r="X31" s="74"/>
      <c r="Y31" s="74"/>
      <c r="Z31" s="74" t="s">
        <v>26</v>
      </c>
      <c r="AA31" s="74"/>
      <c r="AB31" s="74"/>
      <c r="AC31" s="74" t="s">
        <v>26</v>
      </c>
      <c r="AD31" s="74" t="s">
        <v>26</v>
      </c>
      <c r="AE31" s="76"/>
      <c r="AF31" s="74"/>
      <c r="AG31" s="74" t="s">
        <v>26</v>
      </c>
      <c r="AH31" s="74"/>
      <c r="AI31" s="74"/>
      <c r="AJ31" s="73" t="s">
        <v>26</v>
      </c>
      <c r="AK31" s="77" t="s">
        <v>46</v>
      </c>
      <c r="AL31" s="65">
        <v>13</v>
      </c>
      <c r="AM31" s="66"/>
      <c r="AN31" s="67"/>
      <c r="AO31" s="68"/>
      <c r="AP31" s="71"/>
    </row>
    <row r="32" spans="1:46" s="81" customFormat="1" ht="31.5" customHeight="1" x14ac:dyDescent="0.15">
      <c r="A32" s="78"/>
      <c r="B32" s="841" t="s">
        <v>48</v>
      </c>
      <c r="C32" s="842"/>
      <c r="D32" s="842"/>
      <c r="E32" s="843"/>
      <c r="F32" s="79">
        <f>7-COUNTIF(F14:F31,"休")-F35</f>
        <v>5</v>
      </c>
      <c r="G32" s="79">
        <f t="shared" ref="G32:AJ32" si="0">7-COUNTIF(G14:G31,"休")-G35</f>
        <v>5</v>
      </c>
      <c r="H32" s="79">
        <f t="shared" si="0"/>
        <v>5</v>
      </c>
      <c r="I32" s="79">
        <f t="shared" si="0"/>
        <v>-1</v>
      </c>
      <c r="J32" s="79">
        <f t="shared" si="0"/>
        <v>5</v>
      </c>
      <c r="K32" s="79">
        <f t="shared" si="0"/>
        <v>5</v>
      </c>
      <c r="L32" s="79">
        <f t="shared" si="0"/>
        <v>5</v>
      </c>
      <c r="M32" s="79">
        <f t="shared" si="0"/>
        <v>5</v>
      </c>
      <c r="N32" s="79">
        <f t="shared" si="0"/>
        <v>5</v>
      </c>
      <c r="O32" s="79">
        <f t="shared" si="0"/>
        <v>4</v>
      </c>
      <c r="P32" s="79">
        <f t="shared" si="0"/>
        <v>0</v>
      </c>
      <c r="Q32" s="79">
        <f t="shared" si="0"/>
        <v>5</v>
      </c>
      <c r="R32" s="79">
        <f t="shared" si="0"/>
        <v>5</v>
      </c>
      <c r="S32" s="79">
        <f t="shared" si="0"/>
        <v>4</v>
      </c>
      <c r="T32" s="79">
        <f t="shared" si="0"/>
        <v>5</v>
      </c>
      <c r="U32" s="79">
        <f t="shared" si="0"/>
        <v>5</v>
      </c>
      <c r="V32" s="79">
        <f t="shared" si="0"/>
        <v>4</v>
      </c>
      <c r="W32" s="79">
        <f t="shared" si="0"/>
        <v>0</v>
      </c>
      <c r="X32" s="79">
        <f t="shared" si="0"/>
        <v>5</v>
      </c>
      <c r="Y32" s="79">
        <f t="shared" si="0"/>
        <v>5</v>
      </c>
      <c r="Z32" s="79">
        <f t="shared" si="0"/>
        <v>5</v>
      </c>
      <c r="AA32" s="79">
        <f t="shared" si="0"/>
        <v>5</v>
      </c>
      <c r="AB32" s="79">
        <f t="shared" si="0"/>
        <v>5</v>
      </c>
      <c r="AC32" s="79">
        <f t="shared" si="0"/>
        <v>5</v>
      </c>
      <c r="AD32" s="79">
        <f t="shared" si="0"/>
        <v>0</v>
      </c>
      <c r="AE32" s="79">
        <f t="shared" si="0"/>
        <v>5</v>
      </c>
      <c r="AF32" s="79">
        <f t="shared" si="0"/>
        <v>5</v>
      </c>
      <c r="AG32" s="79">
        <f t="shared" si="0"/>
        <v>5</v>
      </c>
      <c r="AH32" s="79">
        <f t="shared" si="0"/>
        <v>5</v>
      </c>
      <c r="AI32" s="79">
        <f t="shared" si="0"/>
        <v>6</v>
      </c>
      <c r="AJ32" s="30">
        <f t="shared" si="0"/>
        <v>5</v>
      </c>
      <c r="AK32" s="844"/>
      <c r="AL32" s="844"/>
      <c r="AM32" s="44"/>
      <c r="AN32" s="80"/>
      <c r="AO32" s="54"/>
    </row>
    <row r="33" spans="1:42" ht="13.5" customHeight="1" x14ac:dyDescent="0.15">
      <c r="A33" s="758"/>
      <c r="B33" s="833" t="s">
        <v>49</v>
      </c>
      <c r="C33" s="834"/>
      <c r="D33" s="834"/>
      <c r="E33" s="835"/>
      <c r="F33" s="771">
        <f>COUNTIF(F14:F31,"休")</f>
        <v>2</v>
      </c>
      <c r="G33" s="771">
        <f t="shared" ref="G33:AI33" si="1">COUNTIF(G14:G31,"休")</f>
        <v>2</v>
      </c>
      <c r="H33" s="771">
        <f t="shared" si="1"/>
        <v>2</v>
      </c>
      <c r="I33" s="771">
        <f t="shared" si="1"/>
        <v>8</v>
      </c>
      <c r="J33" s="771">
        <f t="shared" si="1"/>
        <v>2</v>
      </c>
      <c r="K33" s="771">
        <f t="shared" si="1"/>
        <v>2</v>
      </c>
      <c r="L33" s="771">
        <f t="shared" si="1"/>
        <v>2</v>
      </c>
      <c r="M33" s="771">
        <f t="shared" si="1"/>
        <v>2</v>
      </c>
      <c r="N33" s="771">
        <f t="shared" si="1"/>
        <v>2</v>
      </c>
      <c r="O33" s="771">
        <f t="shared" si="1"/>
        <v>3</v>
      </c>
      <c r="P33" s="771">
        <f t="shared" si="1"/>
        <v>7</v>
      </c>
      <c r="Q33" s="771">
        <f t="shared" si="1"/>
        <v>2</v>
      </c>
      <c r="R33" s="771">
        <f t="shared" si="1"/>
        <v>2</v>
      </c>
      <c r="S33" s="771">
        <f t="shared" si="1"/>
        <v>3</v>
      </c>
      <c r="T33" s="771">
        <f t="shared" si="1"/>
        <v>2</v>
      </c>
      <c r="U33" s="771">
        <f t="shared" si="1"/>
        <v>2</v>
      </c>
      <c r="V33" s="771">
        <f t="shared" si="1"/>
        <v>3</v>
      </c>
      <c r="W33" s="771">
        <f t="shared" si="1"/>
        <v>7</v>
      </c>
      <c r="X33" s="771">
        <f t="shared" si="1"/>
        <v>2</v>
      </c>
      <c r="Y33" s="771">
        <f t="shared" si="1"/>
        <v>2</v>
      </c>
      <c r="Z33" s="771">
        <f t="shared" si="1"/>
        <v>2</v>
      </c>
      <c r="AA33" s="771">
        <f t="shared" si="1"/>
        <v>2</v>
      </c>
      <c r="AB33" s="771">
        <f t="shared" si="1"/>
        <v>2</v>
      </c>
      <c r="AC33" s="771">
        <f t="shared" si="1"/>
        <v>2</v>
      </c>
      <c r="AD33" s="771">
        <f t="shared" si="1"/>
        <v>7</v>
      </c>
      <c r="AE33" s="771">
        <f t="shared" si="1"/>
        <v>2</v>
      </c>
      <c r="AF33" s="771">
        <f t="shared" si="1"/>
        <v>2</v>
      </c>
      <c r="AG33" s="771">
        <f t="shared" si="1"/>
        <v>2</v>
      </c>
      <c r="AH33" s="771">
        <f t="shared" si="1"/>
        <v>2</v>
      </c>
      <c r="AI33" s="771">
        <f t="shared" si="1"/>
        <v>1</v>
      </c>
      <c r="AJ33" s="82"/>
      <c r="AK33" s="845"/>
      <c r="AL33" s="846"/>
      <c r="AM33" s="33"/>
      <c r="AN33" s="83"/>
      <c r="AO33" s="35"/>
      <c r="AP33" s="29"/>
    </row>
    <row r="34" spans="1:42" ht="14.25" customHeight="1" x14ac:dyDescent="0.15">
      <c r="A34" s="758"/>
      <c r="B34" s="836"/>
      <c r="C34" s="837"/>
      <c r="D34" s="837"/>
      <c r="E34" s="838"/>
      <c r="F34" s="771"/>
      <c r="G34" s="771"/>
      <c r="H34" s="771"/>
      <c r="I34" s="771"/>
      <c r="J34" s="771"/>
      <c r="K34" s="771"/>
      <c r="L34" s="771"/>
      <c r="M34" s="771"/>
      <c r="N34" s="771"/>
      <c r="O34" s="771"/>
      <c r="P34" s="771"/>
      <c r="Q34" s="771"/>
      <c r="R34" s="771"/>
      <c r="S34" s="771"/>
      <c r="T34" s="771"/>
      <c r="U34" s="771"/>
      <c r="V34" s="771"/>
      <c r="W34" s="771"/>
      <c r="X34" s="771"/>
      <c r="Y34" s="771"/>
      <c r="Z34" s="771"/>
      <c r="AA34" s="771"/>
      <c r="AB34" s="771"/>
      <c r="AC34" s="771"/>
      <c r="AD34" s="771"/>
      <c r="AE34" s="771"/>
      <c r="AF34" s="771"/>
      <c r="AG34" s="771"/>
      <c r="AH34" s="771"/>
      <c r="AI34" s="771"/>
      <c r="AJ34" s="84"/>
      <c r="AK34" s="846"/>
      <c r="AL34" s="846"/>
      <c r="AM34" s="33"/>
      <c r="AN34" s="83"/>
      <c r="AO34" s="35"/>
      <c r="AP34" s="29"/>
    </row>
    <row r="35" spans="1:42" ht="14.25" customHeight="1" x14ac:dyDescent="0.15">
      <c r="A35" s="36"/>
      <c r="B35" s="833" t="s">
        <v>50</v>
      </c>
      <c r="C35" s="834"/>
      <c r="D35" s="834"/>
      <c r="E35" s="835"/>
      <c r="F35" s="771">
        <v>0</v>
      </c>
      <c r="G35" s="771">
        <v>0</v>
      </c>
      <c r="H35" s="771">
        <v>0</v>
      </c>
      <c r="I35" s="771">
        <v>0</v>
      </c>
      <c r="J35" s="771">
        <v>0</v>
      </c>
      <c r="K35" s="771">
        <v>0</v>
      </c>
      <c r="L35" s="771">
        <v>0</v>
      </c>
      <c r="M35" s="771">
        <v>0</v>
      </c>
      <c r="N35" s="771">
        <v>0</v>
      </c>
      <c r="O35" s="771">
        <v>0</v>
      </c>
      <c r="P35" s="771">
        <v>0</v>
      </c>
      <c r="Q35" s="771">
        <v>0</v>
      </c>
      <c r="R35" s="771">
        <v>0</v>
      </c>
      <c r="S35" s="771">
        <v>0</v>
      </c>
      <c r="T35" s="771">
        <v>0</v>
      </c>
      <c r="U35" s="771">
        <v>0</v>
      </c>
      <c r="V35" s="771">
        <v>0</v>
      </c>
      <c r="W35" s="771">
        <v>0</v>
      </c>
      <c r="X35" s="771">
        <v>0</v>
      </c>
      <c r="Y35" s="771">
        <v>0</v>
      </c>
      <c r="Z35" s="771">
        <v>0</v>
      </c>
      <c r="AA35" s="771">
        <v>0</v>
      </c>
      <c r="AB35" s="771">
        <v>0</v>
      </c>
      <c r="AC35" s="771">
        <v>0</v>
      </c>
      <c r="AD35" s="771">
        <v>0</v>
      </c>
      <c r="AE35" s="771">
        <v>0</v>
      </c>
      <c r="AF35" s="771">
        <v>0</v>
      </c>
      <c r="AG35" s="771">
        <v>0</v>
      </c>
      <c r="AH35" s="771">
        <v>0</v>
      </c>
      <c r="AI35" s="771">
        <v>0</v>
      </c>
      <c r="AJ35" s="82"/>
      <c r="AK35" s="845"/>
      <c r="AL35" s="846"/>
      <c r="AM35" s="33"/>
      <c r="AN35" s="83"/>
      <c r="AO35" s="35"/>
      <c r="AP35" s="29"/>
    </row>
    <row r="36" spans="1:42" ht="14.25" customHeight="1" x14ac:dyDescent="0.15">
      <c r="A36" s="36"/>
      <c r="B36" s="836"/>
      <c r="C36" s="837"/>
      <c r="D36" s="837"/>
      <c r="E36" s="838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  <c r="AC36" s="771"/>
      <c r="AD36" s="771"/>
      <c r="AE36" s="771"/>
      <c r="AF36" s="771"/>
      <c r="AG36" s="771"/>
      <c r="AH36" s="771"/>
      <c r="AI36" s="771"/>
      <c r="AJ36" s="84"/>
      <c r="AK36" s="846"/>
      <c r="AL36" s="846"/>
      <c r="AM36" s="33"/>
      <c r="AN36" s="83"/>
      <c r="AO36" s="35"/>
      <c r="AP36" s="29"/>
    </row>
    <row r="37" spans="1:42" ht="14.25" customHeight="1" x14ac:dyDescent="0.15">
      <c r="A37" s="36"/>
      <c r="B37" s="826"/>
      <c r="C37" s="827"/>
      <c r="D37" s="827"/>
      <c r="E37" s="82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18"/>
      <c r="AJ37" s="38"/>
      <c r="AK37" s="845"/>
      <c r="AL37" s="846"/>
      <c r="AM37" s="33"/>
      <c r="AN37" s="83"/>
      <c r="AO37" s="35"/>
      <c r="AP37" s="29"/>
    </row>
    <row r="38" spans="1:42" ht="14.25" customHeight="1" x14ac:dyDescent="0.15">
      <c r="A38" s="36"/>
      <c r="B38" s="829"/>
      <c r="C38" s="830"/>
      <c r="D38" s="830"/>
      <c r="E38" s="831"/>
      <c r="F38" s="819"/>
      <c r="G38" s="832"/>
      <c r="H38" s="832"/>
      <c r="I38" s="832"/>
      <c r="J38" s="819"/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19"/>
      <c r="AJ38" s="38"/>
      <c r="AK38" s="845"/>
      <c r="AL38" s="846"/>
      <c r="AM38" s="33"/>
      <c r="AN38" s="83"/>
      <c r="AO38" s="35"/>
      <c r="AP38" s="29"/>
    </row>
    <row r="39" spans="1:42" ht="13.5" customHeight="1" x14ac:dyDescent="0.15">
      <c r="A39" s="758"/>
      <c r="B39" s="820" t="s">
        <v>51</v>
      </c>
      <c r="C39" s="821"/>
      <c r="D39" s="821"/>
      <c r="E39" s="822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9"/>
      <c r="AG39" s="809"/>
      <c r="AH39" s="809"/>
      <c r="AI39" s="809"/>
      <c r="AJ39" s="817"/>
      <c r="AK39" s="845"/>
      <c r="AL39" s="846"/>
      <c r="AM39" s="33"/>
      <c r="AN39" s="781"/>
      <c r="AO39" s="35"/>
      <c r="AP39" s="29"/>
    </row>
    <row r="40" spans="1:42" ht="13.5" customHeight="1" x14ac:dyDescent="0.15">
      <c r="A40" s="758"/>
      <c r="B40" s="823"/>
      <c r="C40" s="824"/>
      <c r="D40" s="824"/>
      <c r="E40" s="825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7"/>
      <c r="AK40" s="845"/>
      <c r="AL40" s="846"/>
      <c r="AM40" s="33"/>
      <c r="AN40" s="781"/>
      <c r="AO40" s="35"/>
      <c r="AP40" s="29"/>
    </row>
    <row r="41" spans="1:42" ht="15" customHeight="1" x14ac:dyDescent="0.15">
      <c r="A41" s="758">
        <v>6</v>
      </c>
      <c r="B41" s="811" t="s">
        <v>52</v>
      </c>
      <c r="C41" s="812"/>
      <c r="D41" s="812"/>
      <c r="E41" s="813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  <c r="Y41" s="807"/>
      <c r="Z41" s="807"/>
      <c r="AA41" s="807"/>
      <c r="AB41" s="807"/>
      <c r="AC41" s="807"/>
      <c r="AD41" s="807"/>
      <c r="AE41" s="807"/>
      <c r="AF41" s="807"/>
      <c r="AG41" s="807"/>
      <c r="AH41" s="807"/>
      <c r="AI41" s="807"/>
      <c r="AJ41" s="85"/>
      <c r="AK41" s="845"/>
      <c r="AL41" s="846"/>
      <c r="AM41" s="33"/>
      <c r="AN41" s="781">
        <f>COUNTIF(F41:AH41,"休")</f>
        <v>0</v>
      </c>
      <c r="AO41" s="35"/>
      <c r="AP41" s="29"/>
    </row>
    <row r="42" spans="1:42" ht="15" customHeight="1" x14ac:dyDescent="0.15">
      <c r="A42" s="758"/>
      <c r="B42" s="814"/>
      <c r="C42" s="815"/>
      <c r="D42" s="815"/>
      <c r="E42" s="816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8"/>
      <c r="AC42" s="808"/>
      <c r="AD42" s="808"/>
      <c r="AE42" s="808"/>
      <c r="AF42" s="808"/>
      <c r="AG42" s="808"/>
      <c r="AH42" s="808"/>
      <c r="AI42" s="808"/>
      <c r="AJ42" s="85"/>
      <c r="AK42" s="845"/>
      <c r="AL42" s="846"/>
      <c r="AM42" s="33"/>
      <c r="AN42" s="781"/>
      <c r="AO42" s="35"/>
      <c r="AP42" s="29"/>
    </row>
    <row r="43" spans="1:42" ht="15" customHeight="1" x14ac:dyDescent="0.15">
      <c r="A43" s="758">
        <v>7</v>
      </c>
      <c r="B43" s="801" t="s">
        <v>53</v>
      </c>
      <c r="C43" s="802"/>
      <c r="D43" s="802"/>
      <c r="E43" s="803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799"/>
      <c r="S43" s="799"/>
      <c r="T43" s="799"/>
      <c r="U43" s="799"/>
      <c r="V43" s="799"/>
      <c r="W43" s="799"/>
      <c r="X43" s="799"/>
      <c r="Y43" s="799"/>
      <c r="Z43" s="799"/>
      <c r="AA43" s="799"/>
      <c r="AB43" s="799"/>
      <c r="AC43" s="799"/>
      <c r="AD43" s="799"/>
      <c r="AE43" s="799"/>
      <c r="AF43" s="799"/>
      <c r="AG43" s="799"/>
      <c r="AH43" s="799"/>
      <c r="AI43" s="799"/>
      <c r="AJ43" s="86"/>
      <c r="AK43" s="845"/>
      <c r="AL43" s="846"/>
      <c r="AM43" s="33"/>
      <c r="AN43" s="781">
        <f>COUNTIF(F43:AH43,"休")</f>
        <v>0</v>
      </c>
      <c r="AO43" s="35"/>
      <c r="AP43" s="29"/>
    </row>
    <row r="44" spans="1:42" ht="14.25" customHeight="1" thickBot="1" x14ac:dyDescent="0.2">
      <c r="A44" s="758"/>
      <c r="B44" s="804"/>
      <c r="C44" s="805"/>
      <c r="D44" s="805"/>
      <c r="E44" s="806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  <c r="AA44" s="800"/>
      <c r="AB44" s="800"/>
      <c r="AC44" s="800"/>
      <c r="AD44" s="800"/>
      <c r="AE44" s="800"/>
      <c r="AF44" s="800"/>
      <c r="AG44" s="800"/>
      <c r="AH44" s="800"/>
      <c r="AI44" s="800"/>
      <c r="AJ44" s="87"/>
      <c r="AK44" s="847"/>
      <c r="AL44" s="848"/>
      <c r="AM44" s="88"/>
      <c r="AN44" s="793"/>
      <c r="AO44" s="35"/>
      <c r="AP44" s="29"/>
    </row>
    <row r="45" spans="1:42" s="2" customFormat="1" ht="15" customHeight="1" x14ac:dyDescent="0.15">
      <c r="A45" s="55"/>
      <c r="B45" s="89"/>
      <c r="C45" s="90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55"/>
    </row>
    <row r="46" spans="1:42" s="2" customFormat="1" ht="29.25" customHeight="1" x14ac:dyDescent="0.15">
      <c r="A46" s="55"/>
      <c r="B46" s="98" t="s">
        <v>62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55"/>
    </row>
    <row r="47" spans="1:42" s="2" customFormat="1" ht="29.25" hidden="1" customHeight="1" x14ac:dyDescent="0.15">
      <c r="A47" s="55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55"/>
    </row>
    <row r="48" spans="1:42" s="2" customFormat="1" ht="29.25" hidden="1" customHeight="1" x14ac:dyDescent="0.15">
      <c r="A48" s="55"/>
      <c r="B48" s="91" t="s">
        <v>54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55"/>
    </row>
    <row r="49" spans="1:41" s="2" customFormat="1" ht="29.25" hidden="1" customHeight="1" x14ac:dyDescent="0.15">
      <c r="A49" s="55"/>
      <c r="B49" s="794"/>
      <c r="C49" s="794"/>
      <c r="D49" s="794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794"/>
      <c r="Q49" s="794"/>
      <c r="R49" s="794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55"/>
    </row>
    <row r="50" spans="1:41" ht="25.5" hidden="1" customHeight="1" x14ac:dyDescent="0.15">
      <c r="B50" s="92"/>
      <c r="C50" s="93" t="s">
        <v>55</v>
      </c>
      <c r="D50" s="794" t="s">
        <v>56</v>
      </c>
      <c r="E50" s="794"/>
      <c r="F50" s="794"/>
      <c r="G50" s="794"/>
      <c r="H50" s="794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36"/>
    </row>
    <row r="51" spans="1:41" s="2" customFormat="1" ht="25.5" x14ac:dyDescent="0.15">
      <c r="B51" s="94" t="s">
        <v>63</v>
      </c>
      <c r="C51" s="94"/>
      <c r="D51" s="95"/>
      <c r="E51" s="95"/>
      <c r="F51" s="95"/>
      <c r="G51" s="95"/>
      <c r="H51" s="95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55"/>
    </row>
    <row r="52" spans="1:41" ht="25.5" customHeight="1" x14ac:dyDescent="0.15">
      <c r="B52" s="94" t="s">
        <v>57</v>
      </c>
      <c r="C52" s="93"/>
      <c r="D52" s="91"/>
      <c r="E52" s="91"/>
      <c r="F52" s="91"/>
      <c r="G52" s="91"/>
      <c r="H52" s="91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 t="s">
        <v>58</v>
      </c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36"/>
    </row>
    <row r="53" spans="1:41" ht="25.5" customHeight="1" x14ac:dyDescent="0.15">
      <c r="B53" s="794" t="s">
        <v>59</v>
      </c>
      <c r="C53" s="794"/>
      <c r="D53" s="794"/>
      <c r="E53" s="794"/>
      <c r="F53" s="794"/>
      <c r="G53" s="794"/>
      <c r="H53" s="794"/>
      <c r="I53" s="794"/>
      <c r="J53" s="794"/>
      <c r="K53" s="794"/>
      <c r="L53" s="794"/>
      <c r="M53" s="794"/>
      <c r="N53" s="794"/>
      <c r="O53" s="794"/>
      <c r="P53" s="794"/>
      <c r="Q53" s="794"/>
      <c r="R53" s="794"/>
      <c r="S53" s="794"/>
      <c r="T53" s="794"/>
      <c r="U53" s="794"/>
      <c r="V53" s="794"/>
      <c r="W53" s="794"/>
      <c r="X53" s="794"/>
      <c r="Y53" s="794"/>
      <c r="Z53" s="794"/>
      <c r="AA53" s="794"/>
      <c r="AB53" s="794"/>
      <c r="AC53" s="794"/>
      <c r="AD53" s="794"/>
      <c r="AE53" s="794"/>
      <c r="AF53" s="794"/>
      <c r="AG53" s="794"/>
      <c r="AH53" s="794"/>
      <c r="AI53" s="794"/>
      <c r="AJ53" s="794"/>
      <c r="AK53" s="794"/>
      <c r="AL53" s="794"/>
      <c r="AM53" s="794"/>
      <c r="AN53" s="794"/>
    </row>
    <row r="54" spans="1:41" ht="25.5" x14ac:dyDescent="0.15">
      <c r="B54" s="794" t="s">
        <v>60</v>
      </c>
      <c r="C54" s="794"/>
      <c r="D54" s="794"/>
      <c r="E54" s="794"/>
      <c r="F54" s="794"/>
      <c r="G54" s="794"/>
      <c r="H54" s="794"/>
      <c r="I54" s="794"/>
      <c r="J54" s="794"/>
      <c r="K54" s="794"/>
      <c r="L54" s="794"/>
      <c r="M54" s="794"/>
      <c r="N54" s="794"/>
      <c r="O54" s="794"/>
      <c r="P54" s="794"/>
      <c r="Q54" s="794"/>
      <c r="R54" s="794"/>
      <c r="S54" s="794"/>
      <c r="T54" s="794"/>
      <c r="U54" s="794"/>
      <c r="V54" s="794"/>
      <c r="W54" s="794"/>
      <c r="X54" s="794"/>
      <c r="Y54" s="794"/>
      <c r="Z54" s="794"/>
      <c r="AA54" s="794"/>
      <c r="AB54" s="794"/>
      <c r="AC54" s="794"/>
      <c r="AD54" s="794"/>
      <c r="AE54" s="794"/>
      <c r="AF54" s="794"/>
      <c r="AG54" s="794"/>
      <c r="AH54" s="794"/>
      <c r="AI54" s="794"/>
      <c r="AJ54" s="794"/>
      <c r="AK54" s="794"/>
      <c r="AL54" s="794"/>
      <c r="AM54" s="794"/>
      <c r="AN54" s="794"/>
    </row>
    <row r="55" spans="1:41" ht="26.25" customHeight="1" x14ac:dyDescent="0.15"/>
    <row r="56" spans="1:41" ht="5.65" customHeight="1" x14ac:dyDescent="0.15">
      <c r="Q56" s="96"/>
    </row>
    <row r="46025" spans="1:41" s="2" customFormat="1" ht="5.65" customHeight="1" x14ac:dyDescent="0.15">
      <c r="A46025" s="1"/>
      <c r="B46025" s="1"/>
      <c r="C46025" s="1"/>
      <c r="D46025" s="1"/>
      <c r="E46025" s="1"/>
      <c r="V46025" s="791"/>
      <c r="W46025" s="792" t="e">
        <f>T$10-V46025</f>
        <v>#VALUE!</v>
      </c>
      <c r="AN46025" s="1"/>
      <c r="AO46025" s="1"/>
    </row>
    <row r="46026" spans="1:41" s="2" customFormat="1" ht="5.65" customHeight="1" x14ac:dyDescent="0.15">
      <c r="A46026" s="1"/>
      <c r="B46026" s="1"/>
      <c r="C46026" s="1"/>
      <c r="D46026" s="1"/>
      <c r="E46026" s="1"/>
      <c r="V46026" s="791"/>
      <c r="W46026" s="792"/>
      <c r="AN46026" s="1"/>
      <c r="AO46026" s="1"/>
    </row>
  </sheetData>
  <mergeCells count="650">
    <mergeCell ref="A2:A11"/>
    <mergeCell ref="B2:D4"/>
    <mergeCell ref="E2:E3"/>
    <mergeCell ref="F2:F3"/>
    <mergeCell ref="G2:G3"/>
    <mergeCell ref="H2:H3"/>
    <mergeCell ref="B7:E7"/>
    <mergeCell ref="B8:E9"/>
    <mergeCell ref="F8:F9"/>
    <mergeCell ref="G8:G9"/>
    <mergeCell ref="H8:H9"/>
    <mergeCell ref="B10:B11"/>
    <mergeCell ref="C10:C11"/>
    <mergeCell ref="D10:E11"/>
    <mergeCell ref="F10:F11"/>
    <mergeCell ref="G10:G11"/>
    <mergeCell ref="H10:H11"/>
    <mergeCell ref="AJ2:AJ3"/>
    <mergeCell ref="B5:E5"/>
    <mergeCell ref="B6:E6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I8:I9"/>
    <mergeCell ref="J8:J9"/>
    <mergeCell ref="K8:K9"/>
    <mergeCell ref="L8:L9"/>
    <mergeCell ref="M8:M9"/>
    <mergeCell ref="AG2:AG3"/>
    <mergeCell ref="AH2:AH3"/>
    <mergeCell ref="AI2:AI3"/>
    <mergeCell ref="L2:L3"/>
    <mergeCell ref="M2:M3"/>
    <mergeCell ref="N2:N3"/>
    <mergeCell ref="Q8:Q9"/>
    <mergeCell ref="R8:R9"/>
    <mergeCell ref="S8:S9"/>
    <mergeCell ref="I10:I11"/>
    <mergeCell ref="AF8:AF9"/>
    <mergeCell ref="AG8:AG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J10:J11"/>
    <mergeCell ref="K10:K11"/>
    <mergeCell ref="L10:L11"/>
    <mergeCell ref="M10:M11"/>
    <mergeCell ref="N10:N11"/>
    <mergeCell ref="O10:O11"/>
    <mergeCell ref="AL8:AL9"/>
    <mergeCell ref="AN8:AN9"/>
    <mergeCell ref="AQ8:AT8"/>
    <mergeCell ref="AH8:AH9"/>
    <mergeCell ref="AI8:AI9"/>
    <mergeCell ref="AJ8:AJ9"/>
    <mergeCell ref="AK8:AK11"/>
    <mergeCell ref="AH10:AH11"/>
    <mergeCell ref="AI10:AI11"/>
    <mergeCell ref="AJ10:AJ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M12:M13"/>
    <mergeCell ref="N12:N13"/>
    <mergeCell ref="O12:O13"/>
    <mergeCell ref="P12:P13"/>
    <mergeCell ref="Q12:Q13"/>
    <mergeCell ref="R12:R13"/>
    <mergeCell ref="AL10:AL11"/>
    <mergeCell ref="AN10:AN11"/>
    <mergeCell ref="B12:E13"/>
    <mergeCell ref="F12:F13"/>
    <mergeCell ref="G12:G13"/>
    <mergeCell ref="H12:H13"/>
    <mergeCell ref="I12:I13"/>
    <mergeCell ref="J12:J13"/>
    <mergeCell ref="K12:K13"/>
    <mergeCell ref="L12:L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K14:K15"/>
    <mergeCell ref="L14:L15"/>
    <mergeCell ref="M14:M15"/>
    <mergeCell ref="N14:N15"/>
    <mergeCell ref="O14:O15"/>
    <mergeCell ref="P14:P15"/>
    <mergeCell ref="AL12:AL13"/>
    <mergeCell ref="A14:A15"/>
    <mergeCell ref="B14:B15"/>
    <mergeCell ref="C14:C15"/>
    <mergeCell ref="D14:E15"/>
    <mergeCell ref="F14:F15"/>
    <mergeCell ref="G14:G15"/>
    <mergeCell ref="H14:H15"/>
    <mergeCell ref="I14:I15"/>
    <mergeCell ref="J14:J15"/>
    <mergeCell ref="AE12:AE13"/>
    <mergeCell ref="AF12:AF13"/>
    <mergeCell ref="AG12:AG13"/>
    <mergeCell ref="AH12:AH13"/>
    <mergeCell ref="AI12:AI13"/>
    <mergeCell ref="AK12:AK13"/>
    <mergeCell ref="Y12:Y13"/>
    <mergeCell ref="Z12:Z13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AI14:AI15"/>
    <mergeCell ref="AJ14:AJ15"/>
    <mergeCell ref="AK14:AK15"/>
    <mergeCell ref="AL14:AL15"/>
    <mergeCell ref="AN14:AN15"/>
    <mergeCell ref="AP14:AP15"/>
    <mergeCell ref="AC14:AC15"/>
    <mergeCell ref="AD14:AD15"/>
    <mergeCell ref="AE14:AE15"/>
    <mergeCell ref="AF14:AF15"/>
    <mergeCell ref="AG14:AG15"/>
    <mergeCell ref="AH14:AH15"/>
    <mergeCell ref="H16:H17"/>
    <mergeCell ref="I16:I17"/>
    <mergeCell ref="J16:J17"/>
    <mergeCell ref="K16:K17"/>
    <mergeCell ref="L16:L17"/>
    <mergeCell ref="M16:M17"/>
    <mergeCell ref="A16:A17"/>
    <mergeCell ref="B16:B17"/>
    <mergeCell ref="C16:C17"/>
    <mergeCell ref="D16:E17"/>
    <mergeCell ref="F16:F17"/>
    <mergeCell ref="G16:G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AL16:AL17"/>
    <mergeCell ref="AN16:AN17"/>
    <mergeCell ref="AP16:AP17"/>
    <mergeCell ref="A18:A19"/>
    <mergeCell ref="B18:B19"/>
    <mergeCell ref="C18:C19"/>
    <mergeCell ref="D18:E19"/>
    <mergeCell ref="F18:F19"/>
    <mergeCell ref="G18:G19"/>
    <mergeCell ref="H18:H19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J20:J21"/>
    <mergeCell ref="K20:K21"/>
    <mergeCell ref="L20:L21"/>
    <mergeCell ref="M20:M21"/>
    <mergeCell ref="N20:N21"/>
    <mergeCell ref="O20:O21"/>
    <mergeCell ref="AN18:AN19"/>
    <mergeCell ref="AP18:AP19"/>
    <mergeCell ref="A20:A21"/>
    <mergeCell ref="B20:B21"/>
    <mergeCell ref="C20:C21"/>
    <mergeCell ref="D20:E21"/>
    <mergeCell ref="F20:F21"/>
    <mergeCell ref="G20:G21"/>
    <mergeCell ref="H20:H21"/>
    <mergeCell ref="I20:I21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AH20:AH21"/>
    <mergeCell ref="AI20:AI21"/>
    <mergeCell ref="AJ20:AJ21"/>
    <mergeCell ref="AK20:AK21"/>
    <mergeCell ref="AL20:AL21"/>
    <mergeCell ref="AN20:AN21"/>
    <mergeCell ref="AB20:AB21"/>
    <mergeCell ref="AC20:AC21"/>
    <mergeCell ref="AD20:AD21"/>
    <mergeCell ref="AE20:AE21"/>
    <mergeCell ref="AF20:AF21"/>
    <mergeCell ref="AG20:AG21"/>
    <mergeCell ref="I22:I23"/>
    <mergeCell ref="J22:J23"/>
    <mergeCell ref="K22:K23"/>
    <mergeCell ref="L22:L23"/>
    <mergeCell ref="M22:M23"/>
    <mergeCell ref="N22:N23"/>
    <mergeCell ref="B22:B23"/>
    <mergeCell ref="C22:C23"/>
    <mergeCell ref="D22:E23"/>
    <mergeCell ref="F22:F23"/>
    <mergeCell ref="G22:G23"/>
    <mergeCell ref="H22:H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E25"/>
    <mergeCell ref="F24:F25"/>
    <mergeCell ref="G24:G25"/>
    <mergeCell ref="B26:B27"/>
    <mergeCell ref="C26:C27"/>
    <mergeCell ref="D26:E27"/>
    <mergeCell ref="F26:F27"/>
    <mergeCell ref="G26:G27"/>
    <mergeCell ref="H26:H27"/>
    <mergeCell ref="I26:I27"/>
    <mergeCell ref="AF24:AF25"/>
    <mergeCell ref="AG24:A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O26:O27"/>
    <mergeCell ref="AL24:AL25"/>
    <mergeCell ref="AN24:AN25"/>
    <mergeCell ref="AP24:AP25"/>
    <mergeCell ref="AH24:AH25"/>
    <mergeCell ref="AI24:AI25"/>
    <mergeCell ref="AJ24:AJ25"/>
    <mergeCell ref="AK24:AK25"/>
    <mergeCell ref="Q24:Q25"/>
    <mergeCell ref="R24:R25"/>
    <mergeCell ref="S24:S25"/>
    <mergeCell ref="AH26:AH27"/>
    <mergeCell ref="AI26:AI27"/>
    <mergeCell ref="AJ26:AJ27"/>
    <mergeCell ref="AK26:AK27"/>
    <mergeCell ref="AL26:AL27"/>
    <mergeCell ref="D28:E28"/>
    <mergeCell ref="AB26:AB27"/>
    <mergeCell ref="AC26:AC27"/>
    <mergeCell ref="AD26:AD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E30"/>
    <mergeCell ref="F29:F30"/>
    <mergeCell ref="G29:G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AL29:AL30"/>
    <mergeCell ref="D31:E31"/>
    <mergeCell ref="B32:E32"/>
    <mergeCell ref="AK32:AK44"/>
    <mergeCell ref="AL32:AL44"/>
    <mergeCell ref="A33:A34"/>
    <mergeCell ref="B33:E34"/>
    <mergeCell ref="F33:F34"/>
    <mergeCell ref="G33:G34"/>
    <mergeCell ref="H33:H34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AG33:AG34"/>
    <mergeCell ref="AH33:AH34"/>
    <mergeCell ref="AI33:AI34"/>
    <mergeCell ref="B35:E36"/>
    <mergeCell ref="F35:F36"/>
    <mergeCell ref="G35:G36"/>
    <mergeCell ref="H35:H36"/>
    <mergeCell ref="I35:I36"/>
    <mergeCell ref="J35:J36"/>
    <mergeCell ref="K35:K36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F37:F38"/>
    <mergeCell ref="G37:G38"/>
    <mergeCell ref="H37:H38"/>
    <mergeCell ref="I37:I38"/>
    <mergeCell ref="J37:J38"/>
    <mergeCell ref="AD35:AD36"/>
    <mergeCell ref="AE35:AE36"/>
    <mergeCell ref="AF35:AF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S37:S38"/>
    <mergeCell ref="T37:T38"/>
    <mergeCell ref="U37:U38"/>
    <mergeCell ref="K37:K38"/>
    <mergeCell ref="L37:L38"/>
    <mergeCell ref="M37:M38"/>
    <mergeCell ref="N37:N38"/>
    <mergeCell ref="O37:O38"/>
    <mergeCell ref="P37:P38"/>
    <mergeCell ref="AI37:AI38"/>
    <mergeCell ref="A39:A40"/>
    <mergeCell ref="B39:E40"/>
    <mergeCell ref="F39:F40"/>
    <mergeCell ref="G39:G40"/>
    <mergeCell ref="H39:H40"/>
    <mergeCell ref="I39:I40"/>
    <mergeCell ref="J39:J40"/>
    <mergeCell ref="K39:K40"/>
    <mergeCell ref="L39:L40"/>
    <mergeCell ref="AC37:AC38"/>
    <mergeCell ref="AD37:AD38"/>
    <mergeCell ref="AE37:AE38"/>
    <mergeCell ref="AF37:AF38"/>
    <mergeCell ref="AG37:AG38"/>
    <mergeCell ref="AH37:AH38"/>
    <mergeCell ref="W37:W38"/>
    <mergeCell ref="B37:E38"/>
    <mergeCell ref="X37:X38"/>
    <mergeCell ref="Y37:Y38"/>
    <mergeCell ref="Z37:Z38"/>
    <mergeCell ref="AA37:AA38"/>
    <mergeCell ref="AB37:AB38"/>
    <mergeCell ref="Q37:Q38"/>
    <mergeCell ref="R37:R38"/>
    <mergeCell ref="U39:U40"/>
    <mergeCell ref="V39:V40"/>
    <mergeCell ref="W39:W40"/>
    <mergeCell ref="X39:X40"/>
    <mergeCell ref="AA39:AA40"/>
    <mergeCell ref="AB39:AB40"/>
    <mergeCell ref="V37:V38"/>
    <mergeCell ref="M39:M40"/>
    <mergeCell ref="N39:N40"/>
    <mergeCell ref="O39:O40"/>
    <mergeCell ref="P39:P40"/>
    <mergeCell ref="Q39:Q40"/>
    <mergeCell ref="R39:R40"/>
    <mergeCell ref="AN39:AN40"/>
    <mergeCell ref="A41:A42"/>
    <mergeCell ref="B41:E42"/>
    <mergeCell ref="F41:F42"/>
    <mergeCell ref="G41:G42"/>
    <mergeCell ref="H41:H42"/>
    <mergeCell ref="I41:I42"/>
    <mergeCell ref="J41:J42"/>
    <mergeCell ref="K41:K42"/>
    <mergeCell ref="L41:L42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H41:AH42"/>
    <mergeCell ref="AI41:AI42"/>
    <mergeCell ref="AN41:AN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S43:S44"/>
    <mergeCell ref="T43:T44"/>
    <mergeCell ref="U43:U44"/>
    <mergeCell ref="S41:S42"/>
    <mergeCell ref="T41:T42"/>
    <mergeCell ref="U41:U42"/>
    <mergeCell ref="AC39:AC40"/>
    <mergeCell ref="AD39:AD40"/>
    <mergeCell ref="S39:S40"/>
    <mergeCell ref="T39:T40"/>
    <mergeCell ref="V41:V42"/>
    <mergeCell ref="W41:W42"/>
    <mergeCell ref="X41:X42"/>
    <mergeCell ref="M43:M44"/>
    <mergeCell ref="N43:N44"/>
    <mergeCell ref="O43:O44"/>
    <mergeCell ref="M41:M42"/>
    <mergeCell ref="N41:N42"/>
    <mergeCell ref="O41:O42"/>
    <mergeCell ref="P41:P42"/>
    <mergeCell ref="Q41:Q42"/>
    <mergeCell ref="R41:R42"/>
    <mergeCell ref="A43:A44"/>
    <mergeCell ref="B43:E44"/>
    <mergeCell ref="F43:F44"/>
    <mergeCell ref="G43:G44"/>
    <mergeCell ref="H43:H44"/>
    <mergeCell ref="I43:I44"/>
    <mergeCell ref="J43:J44"/>
    <mergeCell ref="K43:K44"/>
    <mergeCell ref="L43:L44"/>
    <mergeCell ref="B54:AN54"/>
    <mergeCell ref="V46025:V46026"/>
    <mergeCell ref="W46025:W46026"/>
    <mergeCell ref="AH43:AH44"/>
    <mergeCell ref="AI43:AI44"/>
    <mergeCell ref="AN43:AN44"/>
    <mergeCell ref="B49:R49"/>
    <mergeCell ref="D50:H50"/>
    <mergeCell ref="B53:AN53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</mergeCells>
  <phoneticPr fontId="4"/>
  <pageMargins left="0.62992125984251968" right="0.2" top="0.98425196850393704" bottom="0" header="0.51181102362204722" footer="0.51181102362204722"/>
  <pageSetup paperSize="9" scale="44" firstPageNumber="4294963191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2021年 3月シフト</vt:lpstr>
      <vt:lpstr>2021年 2月シフト</vt:lpstr>
      <vt:lpstr>2021年　1月</vt:lpstr>
      <vt:lpstr>2020.12月駒形 (修正)</vt:lpstr>
      <vt:lpstr>2020.12月駒形</vt:lpstr>
      <vt:lpstr>１１月　駒形  (修正)</vt:lpstr>
      <vt:lpstr>１１月　駒形 </vt:lpstr>
      <vt:lpstr>９月　更新版</vt:lpstr>
      <vt:lpstr>８月仮 </vt:lpstr>
      <vt:lpstr>１０月　駒形</vt:lpstr>
      <vt:lpstr>１０月　駒形 </vt:lpstr>
      <vt:lpstr>Sheet2</vt:lpstr>
      <vt:lpstr>'１０月　駒形'!Print_Area</vt:lpstr>
      <vt:lpstr>'１０月　駒形 '!Print_Area</vt:lpstr>
      <vt:lpstr>'１１月　駒形 '!Print_Area</vt:lpstr>
      <vt:lpstr>'１１月　駒形  (修正)'!Print_Area</vt:lpstr>
      <vt:lpstr>'2020.12月駒形'!Print_Area</vt:lpstr>
      <vt:lpstr>'2020.12月駒形 (修正)'!Print_Area</vt:lpstr>
      <vt:lpstr>'2021年 2月シフト'!Print_Area</vt:lpstr>
      <vt:lpstr>'2021年 3月シフト'!Print_Area</vt:lpstr>
      <vt:lpstr>'８月仮 '!Print_Area</vt:lpstr>
      <vt:lpstr>'９月　更新版'!Print_Area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h.tashiro-pc</dc:creator>
  <cp:lastModifiedBy>h.tashiro-pc</cp:lastModifiedBy>
  <cp:lastPrinted>2021-02-21T09:29:44Z</cp:lastPrinted>
  <dcterms:created xsi:type="dcterms:W3CDTF">2020-07-29T11:29:24Z</dcterms:created>
  <dcterms:modified xsi:type="dcterms:W3CDTF">2021-02-25T07:25:26Z</dcterms:modified>
</cp:coreProperties>
</file>